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D:\ISWAHYU_DRIVE\DATA_ISWAHYU\Data Induk 2\DATA URUSAN KEPEGAWAIAN\ADMINISTRASI KEPEGAWAIAN\SKP_GURU_(FormatBaru\"/>
    </mc:Choice>
  </mc:AlternateContent>
  <xr:revisionPtr revIDLastSave="0" documentId="13_ncr:1_{7EF81507-4D5D-42EE-B537-5AEE67B33748}" xr6:coauthVersionLast="47" xr6:coauthVersionMax="47" xr10:uidLastSave="{00000000-0000-0000-0000-000000000000}"/>
  <bookViews>
    <workbookView xWindow="-120" yWindow="-120" windowWidth="20730" windowHeight="11160" tabRatio="0" firstSheet="1" activeTab="1" xr2:uid="{00000000-000D-0000-FFFF-FFFF00000000}"/>
  </bookViews>
  <sheets>
    <sheet name="00 DATA UMUM" sheetId="14" r:id="rId1"/>
    <sheet name="HOME" sheetId="17" r:id="rId2"/>
    <sheet name="RENCANA" sheetId="1" r:id="rId3"/>
    <sheet name="REVIEW" sheetId="2" r:id="rId4"/>
    <sheet name="SASARAN" sheetId="3" r:id="rId5"/>
    <sheet name="KESESUAIAN AK" sheetId="13" r:id="rId6"/>
    <sheet name="PENILAIAN" sheetId="12" r:id="rId7"/>
    <sheet name="PRLKU" sheetId="15" r:id="rId8"/>
    <sheet name="RKAP-PRILAKU" sheetId="8" r:id="rId9"/>
    <sheet name="NIL-KINERJA" sheetId="16" r:id="rId10"/>
    <sheet name="INTEGRASI" sheetId="18"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Absensi" localSheetId="10">#REF!</definedName>
    <definedName name="Absensi" localSheetId="9">#REF!</definedName>
    <definedName name="Absensi" localSheetId="7">#REF!</definedName>
    <definedName name="Absensi">#REF!</definedName>
    <definedName name="AK">[1]Target!$AX$7:$BF$143</definedName>
    <definedName name="Akhir">[2]Sheet12!$B$5:$K$11</definedName>
    <definedName name="analisis" localSheetId="10">#REF!</definedName>
    <definedName name="analisis" localSheetId="9">#REF!</definedName>
    <definedName name="analisis" localSheetId="7">#REF!</definedName>
    <definedName name="analisis">#REF!</definedName>
    <definedName name="angka_kredit">[1]Target!$AX$7:$BF$143</definedName>
    <definedName name="bilat">[1]AngkaKredit!$C$83:$H$95</definedName>
    <definedName name="bind" localSheetId="10">#REF!</definedName>
    <definedName name="bind" localSheetId="9">#REF!</definedName>
    <definedName name="bind" localSheetId="7">#REF!</definedName>
    <definedName name="bind">#REF!</definedName>
    <definedName name="bing" localSheetId="10">#REF!</definedName>
    <definedName name="bing" localSheetId="9">#REF!</definedName>
    <definedName name="bing" localSheetId="7">#REF!</definedName>
    <definedName name="bing">#REF!</definedName>
    <definedName name="BUDIDAYA" localSheetId="10">#REF!</definedName>
    <definedName name="BUDIDAYA" localSheetId="9">#REF!</definedName>
    <definedName name="BUDIDAYA" localSheetId="7">#REF!</definedName>
    <definedName name="BUDIDAYA">#REF!</definedName>
    <definedName name="butir1bk">'[3]AK BK'!$G$7:$I$18</definedName>
    <definedName name="butir1gk">'[3]AK BK'!$G$119:$I$130</definedName>
    <definedName name="butir2bk">'[3]AK BK'!$G$19:$I$30</definedName>
    <definedName name="butir2gk">'[3]AK BK'!$G$131:$I$142</definedName>
    <definedName name="butir3bk">'[3]AK BK'!$G$31:$I$42</definedName>
    <definedName name="butir3gk">'[3]AK BK'!$G$143:$I$154</definedName>
    <definedName name="butir4bk">'[3]AK BK'!$G$43:$I$54</definedName>
    <definedName name="butir4gk">'[3]AK BK'!$G$155:$I$166</definedName>
    <definedName name="butir5bk">'[3]AK BK'!$G$55:$I$66</definedName>
    <definedName name="butir5gk">'[3]AK BK'!$G$167:$I$178</definedName>
    <definedName name="butir6gk">'[3]AK BK'!$G$179:$I$190</definedName>
    <definedName name="butir7bk">'[3]AK BK'!$G$79:$I$90</definedName>
    <definedName name="butir7gk">'[3]AK BK'!$G$191:$I$202</definedName>
    <definedName name="butir8bk">'[3]AK BK'!$G$91:$I$102</definedName>
    <definedName name="butir8gk">'[3]AK BK'!$G$203:$I$214</definedName>
    <definedName name="capaian" localSheetId="10">#REF!</definedName>
    <definedName name="capaian" localSheetId="9">#REF!</definedName>
    <definedName name="capaian" localSheetId="7">#REF!</definedName>
    <definedName name="capaian">#REF!</definedName>
    <definedName name="catat_walas" localSheetId="10">#REF!</definedName>
    <definedName name="catat_walas" localSheetId="9">#REF!</definedName>
    <definedName name="catat_walas" localSheetId="7">#REF!</definedName>
    <definedName name="catat_walas">#REF!</definedName>
    <definedName name="data_interval" localSheetId="10">#REF!</definedName>
    <definedName name="data_interval" localSheetId="9">#REF!</definedName>
    <definedName name="data_interval" localSheetId="7">#REF!</definedName>
    <definedName name="data_interval">#REF!</definedName>
    <definedName name="data_siswa_lengkap" localSheetId="10">#REF!</definedName>
    <definedName name="data_siswa_lengkap" localSheetId="9">#REF!</definedName>
    <definedName name="data_siswa_lengkap" localSheetId="7">#REF!</definedName>
    <definedName name="data_siswa_lengkap">#REF!</definedName>
    <definedName name="DataGuru">[1]DataPengawas!$B$6:$I$143</definedName>
    <definedName name="dataguru2">[1]DataPengawas!$B$6:$I$142</definedName>
    <definedName name="DataPegawai">[4]DATAPEGAWAI!$C$2:$F$41</definedName>
    <definedName name="datasi_rapot" localSheetId="10">#REF!</definedName>
    <definedName name="datasi_rapot" localSheetId="9">#REF!</definedName>
    <definedName name="datasi_rapot" localSheetId="7">#REF!</definedName>
    <definedName name="datasi_rapot">#REF!</definedName>
    <definedName name="DIKPS">[5]III!$C$500:$C$509</definedName>
    <definedName name="Eskul" localSheetId="10">#REF!</definedName>
    <definedName name="Eskul" localSheetId="9">#REF!</definedName>
    <definedName name="Eskul" localSheetId="7">#REF!</definedName>
    <definedName name="Eskul">#REF!</definedName>
    <definedName name="evabilat">[1]AngkaKredit!$C$96:$H$108</definedName>
    <definedName name="evaluasi" localSheetId="10">#REF!</definedName>
    <definedName name="evaluasi" localSheetId="9">#REF!</definedName>
    <definedName name="evaluasi" localSheetId="7">#REF!</definedName>
    <definedName name="evaluasi">#REF!</definedName>
    <definedName name="GOL" localSheetId="10">#REF!</definedName>
    <definedName name="GOL" localSheetId="9">#REF!</definedName>
    <definedName name="GOL" localSheetId="7">#REF!</definedName>
    <definedName name="GOL">#REF!</definedName>
    <definedName name="golongan">[5]Identitas!$E$46:$E$52</definedName>
    <definedName name="hq" localSheetId="10">#REF!</definedName>
    <definedName name="hq" localSheetId="9">#REF!</definedName>
    <definedName name="hq" localSheetId="7">#REF!</definedName>
    <definedName name="hq">#REF!</definedName>
    <definedName name="ipa" localSheetId="10">#REF!</definedName>
    <definedName name="ipa" localSheetId="9">#REF!</definedName>
    <definedName name="ipa" localSheetId="7">#REF!</definedName>
    <definedName name="ipa">#REF!</definedName>
    <definedName name="ips" localSheetId="10">#REF!</definedName>
    <definedName name="ips" localSheetId="9">#REF!</definedName>
    <definedName name="ips" localSheetId="7">#REF!</definedName>
    <definedName name="ips">#REF!</definedName>
    <definedName name="jabat">[5]Identitas!$D$46:$G$52</definedName>
    <definedName name="jabat2">'[5]1. Data Supervisi'!$M$22:$P$33</definedName>
    <definedName name="Jabatan">[1]SKP!$C$41:$D$48</definedName>
    <definedName name="jabguru">'[3]AK BK'!$G$260:$H$273</definedName>
    <definedName name="jenis">'[6]Guru '!$K$19:$K$24</definedName>
    <definedName name="jenisguru">'[3]AK BK'!$F$235:$G$237</definedName>
    <definedName name="Jml_Siswa">[7]DS!$W$1:$X$8</definedName>
    <definedName name="Karjono">[5]IV!$C$537:$C$544</definedName>
    <definedName name="KERAJINAN" localSheetId="10">#REF!</definedName>
    <definedName name="KERAJINAN" localSheetId="9">#REF!</definedName>
    <definedName name="KERAJINAN" localSheetId="7">#REF!</definedName>
    <definedName name="KERAJINAN">#REF!</definedName>
    <definedName name="KI">[7]prota!$D$8:$E$42</definedName>
    <definedName name="KORWAS">[5]DATA!$E$23</definedName>
    <definedName name="Kreatif" localSheetId="10">#REF!</definedName>
    <definedName name="Kreatif" localSheetId="9">#REF!</definedName>
    <definedName name="Kreatif" localSheetId="7">#REF!</definedName>
    <definedName name="Kreatif">#REF!</definedName>
    <definedName name="laksana">[1]AngkaKredit!$C$18:$H$30</definedName>
    <definedName name="laksanaEva">[1]AngkaKredit!$C$57:$H$69</definedName>
    <definedName name="leger_pts" localSheetId="10">#REF!</definedName>
    <definedName name="leger_pts" localSheetId="9">#REF!</definedName>
    <definedName name="leger_pts" localSheetId="7">#REF!</definedName>
    <definedName name="leger_pts">#REF!</definedName>
    <definedName name="madrasah">[2]Data!$A$14:$F$23</definedName>
    <definedName name="Mahnuri">[5]DATA!$E$38</definedName>
    <definedName name="MAN" localSheetId="10">#REF!</definedName>
    <definedName name="MAN" localSheetId="9">#REF!</definedName>
    <definedName name="MAN" localSheetId="7">#REF!</definedName>
    <definedName name="MAN">#REF!</definedName>
    <definedName name="MANAGERIAL" localSheetId="10">#REF!</definedName>
    <definedName name="MANAGERIAL" localSheetId="9">#REF!</definedName>
    <definedName name="MANAGERIAL" localSheetId="7">#REF!</definedName>
    <definedName name="MANAGERIAL">#REF!</definedName>
    <definedName name="MANAJERIAL" localSheetId="10">#REF!</definedName>
    <definedName name="MANAJERIAL" localSheetId="9">#REF!</definedName>
    <definedName name="MANAJERIAL" localSheetId="7">#REF!</definedName>
    <definedName name="MANAJERIAL">#REF!</definedName>
    <definedName name="mantau">[1]AngkaKredit!$C$31:$H$43</definedName>
    <definedName name="mapel_guru_kkm" localSheetId="10">#REF!</definedName>
    <definedName name="mapel_guru_kkm" localSheetId="9">#REF!</definedName>
    <definedName name="mapel_guru_kkm" localSheetId="7">#REF!</definedName>
    <definedName name="mapel_guru_kkm">#REF!</definedName>
    <definedName name="mengajar" localSheetId="10">#REF!</definedName>
    <definedName name="mengajar" localSheetId="9">#REF!</definedName>
    <definedName name="mengajar" localSheetId="7">#REF!</definedName>
    <definedName name="mengajar">#REF!</definedName>
    <definedName name="mtk" localSheetId="10">#REF!</definedName>
    <definedName name="mtk" localSheetId="9">#REF!</definedName>
    <definedName name="mtk" localSheetId="7">#REF!</definedName>
    <definedName name="mtk">#REF!</definedName>
    <definedName name="mulok" localSheetId="10">#REF!</definedName>
    <definedName name="mulok" localSheetId="9">#REF!</definedName>
    <definedName name="mulok" localSheetId="7">#REF!</definedName>
    <definedName name="mulok">#REF!</definedName>
    <definedName name="N" localSheetId="10">{"Satu ","Dua ","Tiga ","Empat ","Lima ","Enam ","Tujuh ","Delapan ","Sembilan "}</definedName>
    <definedName name="N" localSheetId="9">{"Satu ","Dua ","Tiga ","Empat ","Lima ","Enam ","Tujuh ","Delapan ","Sembilan "}</definedName>
    <definedName name="N" localSheetId="7">{"Satu ","Dua ","Tiga ","Empat ","Lima ","Enam ","Tujuh ","Delapan ","Sembilan "}</definedName>
    <definedName name="N">{"Satu ","Dua ","Tiga ","Empat ","Lima ","Enam ","Tujuh ","Delapan ","Sembilan "}</definedName>
    <definedName name="Nama_Siswa">[7]dasiUt!$B$4:$I$44</definedName>
    <definedName name="Nilai" localSheetId="10">#REF!</definedName>
    <definedName name="Nilai" localSheetId="9">#REF!</definedName>
    <definedName name="Nilai" localSheetId="7">#REF!</definedName>
    <definedName name="Nilai">#REF!</definedName>
    <definedName name="nilai_PKG">[1]AngkaKredit!$C$44:$H$56</definedName>
    <definedName name="Nip_Data_Siswa" localSheetId="10">#REF!</definedName>
    <definedName name="Nip_Data_Siswa" localSheetId="9">#REF!</definedName>
    <definedName name="Nip_Data_Siswa" localSheetId="7">#REF!</definedName>
    <definedName name="Nip_Data_Siswa">#REF!</definedName>
    <definedName name="NIPKORWAS">[5]DATA!$E$24</definedName>
    <definedName name="nyusun">[1]AngkaKredit!$C$70:$H$82</definedName>
    <definedName name="Ok">[1]SKP!$P$6</definedName>
    <definedName name="pangkat">[1]DataPengawas!$K$6:$N$18</definedName>
    <definedName name="PENGOLAHAN" localSheetId="10">#REF!</definedName>
    <definedName name="PENGOLAHAN" localSheetId="9">#REF!</definedName>
    <definedName name="PENGOLAHAN" localSheetId="7">#REF!</definedName>
    <definedName name="PENGOLAHAN">#REF!</definedName>
    <definedName name="penjas" localSheetId="10">#REF!</definedName>
    <definedName name="penjas" localSheetId="9">#REF!</definedName>
    <definedName name="penjas" localSheetId="7">#REF!</definedName>
    <definedName name="penjas">#REF!</definedName>
    <definedName name="penunjang">[1]AngkaKredit!$E$113:$H$127</definedName>
    <definedName name="penunjang2">[1]Penunjang!$B$6:$U$143</definedName>
    <definedName name="PICT" localSheetId="10">INDEX([7]database!#REF!,MATCH([7]KartuPG!$I$11,[7]database!$G$4:$G$65,0))</definedName>
    <definedName name="PICT" localSheetId="9">INDEX([7]database!#REF!,MATCH([7]KartuPG!$I$11,[7]database!$G$4:$G$65,0))</definedName>
    <definedName name="PICT" localSheetId="7">INDEX([7]database!#REF!,MATCH([7]KartuPG!$I$11,[7]database!$G$4:$G$65,0))</definedName>
    <definedName name="PICT">INDEX([7]database!#REF!,MATCH([7]KartuPG!$I$11,[7]database!$G$4:$G$65,0))</definedName>
    <definedName name="pkn" localSheetId="10">#REF!</definedName>
    <definedName name="pkn" localSheetId="9">#REF!</definedName>
    <definedName name="pkn" localSheetId="7">#REF!</definedName>
    <definedName name="pkn">#REF!</definedName>
    <definedName name="pra" localSheetId="10">#REF!</definedName>
    <definedName name="pra" localSheetId="9">#REF!</definedName>
    <definedName name="pra" localSheetId="7">#REF!</definedName>
    <definedName name="pra">#REF!</definedName>
    <definedName name="prilaku2">[1]PrilakuKerja!$B$7:$P$143</definedName>
    <definedName name="_xlnm.Print_Area" localSheetId="0">'00 DATA UMUM'!$B$3:$P$27</definedName>
    <definedName name="_xlnm.Print_Area" localSheetId="1">HOME!$B$2:$G$23</definedName>
    <definedName name="_xlnm.Print_Area" localSheetId="10">INTEGRASI!$B$2:$G$27</definedName>
    <definedName name="_xlnm.Print_Area" localSheetId="5">'KESESUAIAN AK'!$B$2:$L$34</definedName>
    <definedName name="_xlnm.Print_Area" localSheetId="9">'NIL-KINERJA'!$B$2:$G$31</definedName>
    <definedName name="_xlnm.Print_Area" localSheetId="6">PENILAIAN!$B$2:$S$54</definedName>
    <definedName name="_xlnm.Print_Area" localSheetId="7">PRLKU!$B$2:$G$116</definedName>
    <definedName name="_xlnm.Print_Area" localSheetId="2">RENCANA!$B$2:$N$56</definedName>
    <definedName name="_xlnm.Print_Area" localSheetId="3">REVIEW!$B$2:$P$53</definedName>
    <definedName name="_xlnm.Print_Area" localSheetId="8">'RKAP-PRILAKU'!$B$2:$I$31</definedName>
    <definedName name="_xlnm.Print_Area" localSheetId="4">SASARAN!$B$2:$N$51</definedName>
    <definedName name="program">[1]AngkaKredit!$C$5:$H$17</definedName>
    <definedName name="qh" localSheetId="10">#REF!</definedName>
    <definedName name="qh" localSheetId="9">#REF!</definedName>
    <definedName name="qh" localSheetId="7">#REF!</definedName>
    <definedName name="qh">#REF!</definedName>
    <definedName name="rata_nilai">[7]DS!$AB$14:$AI$15</definedName>
    <definedName name="realisasi2">[1]Realisasi!$B$7:$AV$143</definedName>
    <definedName name="reg" localSheetId="10">#REF!</definedName>
    <definedName name="reg" localSheetId="9">#REF!</definedName>
    <definedName name="reg" localSheetId="7">#REF!</definedName>
    <definedName name="reg">#REF!</definedName>
    <definedName name="REKAYASA" localSheetId="10">#REF!</definedName>
    <definedName name="REKAYASA" localSheetId="9">#REF!</definedName>
    <definedName name="REKAYASA" localSheetId="7">#REF!</definedName>
    <definedName name="REKAYASA">#REF!</definedName>
    <definedName name="remedial" localSheetId="10">#REF!</definedName>
    <definedName name="remedial" localSheetId="9">#REF!</definedName>
    <definedName name="remedial" localSheetId="7">#REF!</definedName>
    <definedName name="remedial">#REF!</definedName>
    <definedName name="rencana" localSheetId="10">#REF!</definedName>
    <definedName name="rencana" localSheetId="9">#REF!</definedName>
    <definedName name="rencana" localSheetId="7">#REF!</definedName>
    <definedName name="rencana">#REF!</definedName>
    <definedName name="Sanserlis">[5]DATA!$E$39</definedName>
    <definedName name="sb" localSheetId="10">#REF!</definedName>
    <definedName name="sb" localSheetId="9">#REF!</definedName>
    <definedName name="sb" localSheetId="7">#REF!</definedName>
    <definedName name="sb">#REF!</definedName>
    <definedName name="SKOR" localSheetId="10">#REF!</definedName>
    <definedName name="SKOR" localSheetId="9">#REF!</definedName>
    <definedName name="SKOR" localSheetId="7">#REF!</definedName>
    <definedName name="SKOR">#REF!</definedName>
    <definedName name="SoalEsy">[7]RSoalEs!$A$7:$H$26</definedName>
    <definedName name="SoalPG">[7]database!$A$6:$L$65</definedName>
    <definedName name="Target">[1]Target!$B$7:$AG$144</definedName>
    <definedName name="target2">[1]Target!$B$7:$AG$143</definedName>
    <definedName name="target3">[1]Target!$B$7:$AQ$143</definedName>
    <definedName name="target4">[1]Target!$B$7:$AU$143</definedName>
    <definedName name="TT">[1]Penunjang!$B$6:$T$143</definedName>
    <definedName name="tugas">'[3]AK BK'!$G$228:$I$233</definedName>
    <definedName name="TugasTambahan">[1]Penunjang!$B$6:$S$142</definedName>
    <definedName name="Tuta">[1]Penunjang!$B$6:$U$142</definedName>
    <definedName name="User" localSheetId="10">#REF!</definedName>
    <definedName name="User" localSheetId="9">#REF!</definedName>
    <definedName name="User" localSheetId="7">#REF!</definedName>
    <definedName name="User">#REF!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N45" i="2" l="1"/>
  <c r="M47" i="12"/>
  <c r="E90" i="15" s="1"/>
  <c r="J21" i="13"/>
  <c r="J20" i="13"/>
  <c r="J19" i="13"/>
  <c r="J18" i="13"/>
  <c r="J17" i="13"/>
  <c r="C1" i="13" l="1"/>
  <c r="O3" i="13" s="1"/>
  <c r="O11" i="13" s="1"/>
  <c r="Q11" i="13" s="1"/>
  <c r="B1" i="13"/>
  <c r="O4" i="13" l="1"/>
  <c r="Q4" i="13" s="1"/>
  <c r="O5" i="13"/>
  <c r="Q5" i="13" s="1"/>
  <c r="Q3" i="13"/>
  <c r="O8" i="13"/>
  <c r="Q8" i="13" s="1"/>
  <c r="O9" i="13"/>
  <c r="Q9" i="13" s="1"/>
  <c r="O6" i="13"/>
  <c r="Q6" i="13" s="1"/>
  <c r="L16" i="13" s="1"/>
  <c r="O10" i="13"/>
  <c r="Q10" i="13" s="1"/>
  <c r="O7" i="13"/>
  <c r="Q7" i="13" s="1"/>
  <c r="K2" i="14" l="1"/>
  <c r="G36" i="12" l="1"/>
  <c r="G35" i="12"/>
  <c r="G34" i="12"/>
  <c r="G33" i="12"/>
  <c r="G32" i="12"/>
  <c r="G31" i="12"/>
  <c r="G30" i="12"/>
  <c r="G29" i="12"/>
  <c r="G28" i="12"/>
  <c r="G27" i="12"/>
  <c r="G26" i="12"/>
  <c r="G25" i="12"/>
  <c r="G24" i="12"/>
  <c r="G23" i="12"/>
  <c r="G22" i="12"/>
  <c r="G21" i="12"/>
  <c r="G20" i="12"/>
  <c r="G19" i="12"/>
  <c r="G18" i="12"/>
  <c r="G17" i="12"/>
  <c r="G16" i="12"/>
  <c r="E22" i="12"/>
  <c r="E25" i="12"/>
  <c r="E28" i="12"/>
  <c r="B28" i="12"/>
  <c r="I32" i="12"/>
  <c r="L32" i="12" s="1"/>
  <c r="I33" i="12"/>
  <c r="L33" i="12" s="1"/>
  <c r="E31" i="12"/>
  <c r="B31" i="12"/>
  <c r="E34" i="12"/>
  <c r="B34" i="12"/>
  <c r="I36" i="12"/>
  <c r="I35" i="12"/>
  <c r="I34" i="12"/>
  <c r="C21" i="13"/>
  <c r="B21" i="13"/>
  <c r="C22" i="13"/>
  <c r="B22" i="13"/>
  <c r="C20" i="13"/>
  <c r="B20" i="13"/>
  <c r="L35" i="12" l="1"/>
  <c r="M35" i="12" s="1"/>
  <c r="N35" i="12" s="1"/>
  <c r="L36" i="12"/>
  <c r="M36" i="12" s="1"/>
  <c r="N36" i="12" s="1"/>
  <c r="L34" i="12"/>
  <c r="M34" i="12" s="1"/>
  <c r="C23" i="1"/>
  <c r="C26" i="1" s="1"/>
  <c r="C17" i="1"/>
  <c r="C3" i="16"/>
  <c r="L46" i="1"/>
  <c r="L46" i="14"/>
  <c r="E6" i="16"/>
  <c r="C16" i="18"/>
  <c r="F5" i="18"/>
  <c r="E5" i="18"/>
  <c r="C28" i="12" l="1"/>
  <c r="C29" i="1"/>
  <c r="P34" i="12"/>
  <c r="O34" i="12"/>
  <c r="Q34" i="12" s="1"/>
  <c r="S34" i="12" s="1"/>
  <c r="N34" i="12"/>
  <c r="E20" i="18"/>
  <c r="C20" i="18"/>
  <c r="D12" i="18"/>
  <c r="C10" i="18"/>
  <c r="C8" i="18"/>
  <c r="C7" i="18"/>
  <c r="C31" i="12" l="1"/>
  <c r="C32" i="1"/>
  <c r="C34" i="12" s="1"/>
  <c r="I41" i="12"/>
  <c r="L41" i="12" s="1"/>
  <c r="I24" i="12" l="1"/>
  <c r="L24" i="12" s="1"/>
  <c r="I43" i="12"/>
  <c r="L43" i="12" s="1"/>
  <c r="I42" i="12"/>
  <c r="I40" i="12"/>
  <c r="L40" i="12" s="1"/>
  <c r="I39" i="12"/>
  <c r="I38" i="12"/>
  <c r="I31" i="12"/>
  <c r="L31" i="12" s="1"/>
  <c r="I30" i="12"/>
  <c r="L30" i="12" s="1"/>
  <c r="I29" i="12"/>
  <c r="L29" i="12" s="1"/>
  <c r="I28" i="12"/>
  <c r="L28" i="12" s="1"/>
  <c r="I27" i="12"/>
  <c r="L27" i="12" s="1"/>
  <c r="I26" i="12"/>
  <c r="L26" i="12" s="1"/>
  <c r="I25" i="12"/>
  <c r="L25" i="12" s="1"/>
  <c r="I23" i="12"/>
  <c r="L23" i="12" s="1"/>
  <c r="I22" i="12"/>
  <c r="L22" i="12" s="1"/>
  <c r="I21" i="12"/>
  <c r="L21" i="12" s="1"/>
  <c r="I20" i="12"/>
  <c r="L20" i="12" s="1"/>
  <c r="I19" i="12"/>
  <c r="L19" i="12" s="1"/>
  <c r="I18" i="12"/>
  <c r="L18" i="12" s="1"/>
  <c r="I17" i="12"/>
  <c r="L17" i="12" s="1"/>
  <c r="I16" i="12"/>
  <c r="M43" i="12"/>
  <c r="N43" i="12" s="1"/>
  <c r="G43" i="12"/>
  <c r="G42" i="12"/>
  <c r="M41" i="12"/>
  <c r="G41" i="12"/>
  <c r="E41" i="12"/>
  <c r="C41" i="12"/>
  <c r="B41" i="12"/>
  <c r="M40" i="12"/>
  <c r="N40" i="12" s="1"/>
  <c r="G40" i="12"/>
  <c r="G39" i="12"/>
  <c r="G38" i="12"/>
  <c r="E38" i="12"/>
  <c r="C38" i="12"/>
  <c r="B38" i="12"/>
  <c r="L26" i="13"/>
  <c r="E20" i="16" s="1"/>
  <c r="C25" i="13"/>
  <c r="C24" i="13"/>
  <c r="B24" i="13"/>
  <c r="B25" i="13"/>
  <c r="B40" i="3"/>
  <c r="B37" i="3"/>
  <c r="N42" i="2"/>
  <c r="N42" i="3" s="1"/>
  <c r="J42" i="2"/>
  <c r="J42" i="3" s="1"/>
  <c r="N41" i="2"/>
  <c r="N41" i="3" s="1"/>
  <c r="J41" i="2"/>
  <c r="J41" i="3" s="1"/>
  <c r="N40" i="2"/>
  <c r="N40" i="3" s="1"/>
  <c r="J40" i="2"/>
  <c r="J40" i="3" s="1"/>
  <c r="F40" i="2"/>
  <c r="E40" i="3" s="1"/>
  <c r="C40" i="2"/>
  <c r="C40" i="3" s="1"/>
  <c r="B40" i="2"/>
  <c r="N39" i="2"/>
  <c r="N39" i="3" s="1"/>
  <c r="J39" i="2"/>
  <c r="J39" i="3" s="1"/>
  <c r="N38" i="2"/>
  <c r="N38" i="3" s="1"/>
  <c r="J38" i="2"/>
  <c r="J38" i="3" s="1"/>
  <c r="N37" i="2"/>
  <c r="N37" i="3" s="1"/>
  <c r="J37" i="2"/>
  <c r="J37" i="3" s="1"/>
  <c r="F37" i="2"/>
  <c r="E37" i="3" s="1"/>
  <c r="C37" i="2"/>
  <c r="C37" i="3" s="1"/>
  <c r="B37" i="2"/>
  <c r="L42" i="12" l="1"/>
  <c r="M42" i="12" s="1"/>
  <c r="L38" i="12"/>
  <c r="M38" i="12" s="1"/>
  <c r="L39" i="12"/>
  <c r="M39" i="12" s="1"/>
  <c r="N39" i="12" s="1"/>
  <c r="N41" i="12"/>
  <c r="O38" i="12" l="1"/>
  <c r="Q38" i="12" s="1"/>
  <c r="S38" i="12" s="1"/>
  <c r="N38" i="12"/>
  <c r="P38" i="12" s="1"/>
  <c r="N42" i="12"/>
  <c r="O41" i="12"/>
  <c r="Q41" i="12" s="1"/>
  <c r="S41" i="12" s="1"/>
  <c r="P41" i="12"/>
  <c r="C24" i="16"/>
  <c r="E24" i="16"/>
  <c r="C8" i="16"/>
  <c r="C9" i="16"/>
  <c r="C11" i="16"/>
  <c r="C12" i="16"/>
  <c r="D13" i="16"/>
  <c r="H21" i="8"/>
  <c r="K4" i="1"/>
  <c r="F84" i="15"/>
  <c r="F83" i="15"/>
  <c r="F85" i="15" s="1"/>
  <c r="F86" i="15" s="1"/>
  <c r="F73" i="15"/>
  <c r="F72" i="15"/>
  <c r="F60" i="15"/>
  <c r="F59" i="15"/>
  <c r="F46" i="15"/>
  <c r="F45" i="15"/>
  <c r="F32" i="15"/>
  <c r="F31" i="15"/>
  <c r="F33" i="15" s="1"/>
  <c r="F34" i="15" s="1"/>
  <c r="F15" i="15"/>
  <c r="F14" i="15"/>
  <c r="F16" i="15" l="1"/>
  <c r="F14" i="8" s="1"/>
  <c r="F47" i="15"/>
  <c r="F74" i="15"/>
  <c r="H5" i="8"/>
  <c r="F6" i="16"/>
  <c r="F75" i="15"/>
  <c r="F17" i="8"/>
  <c r="F48" i="15"/>
  <c r="F15" i="8"/>
  <c r="E23" i="16"/>
  <c r="E19" i="18"/>
  <c r="F61" i="15"/>
  <c r="F16" i="8" s="1"/>
  <c r="G2" i="15"/>
  <c r="F17" i="15"/>
  <c r="F19" i="8" l="1"/>
  <c r="F62" i="15"/>
  <c r="N52" i="2"/>
  <c r="N51" i="2"/>
  <c r="K9" i="1"/>
  <c r="F10" i="18" s="1"/>
  <c r="K8" i="1"/>
  <c r="F9" i="18" s="1"/>
  <c r="K7" i="1"/>
  <c r="K6" i="1"/>
  <c r="E10" i="1"/>
  <c r="E9" i="1"/>
  <c r="E8" i="1"/>
  <c r="E7" i="1"/>
  <c r="E6" i="1"/>
  <c r="M23" i="14"/>
  <c r="C3" i="18" s="1"/>
  <c r="E11" i="8" l="1"/>
  <c r="D10" i="18"/>
  <c r="E12" i="8"/>
  <c r="D11" i="18"/>
  <c r="L52" i="1"/>
  <c r="E9" i="8"/>
  <c r="D8" i="18"/>
  <c r="C25" i="18" s="1"/>
  <c r="D51" i="1"/>
  <c r="F7" i="18"/>
  <c r="E24" i="18" s="1"/>
  <c r="E8" i="8"/>
  <c r="L51" i="1"/>
  <c r="D7" i="18"/>
  <c r="C24" i="18" s="1"/>
  <c r="E10" i="8"/>
  <c r="D9" i="18"/>
  <c r="D52" i="1"/>
  <c r="F8" i="18"/>
  <c r="E25" i="18" s="1"/>
  <c r="D11" i="16"/>
  <c r="F10" i="16"/>
  <c r="D12" i="16"/>
  <c r="F11" i="16"/>
  <c r="F8" i="16"/>
  <c r="E28" i="16" s="1"/>
  <c r="D9" i="16"/>
  <c r="C29" i="16" s="1"/>
  <c r="D10" i="16"/>
  <c r="F9" i="16"/>
  <c r="E29" i="16" s="1"/>
  <c r="E11" i="2"/>
  <c r="D8" i="16"/>
  <c r="C28" i="16" s="1"/>
  <c r="D17" i="14"/>
  <c r="B4" i="1" l="1"/>
  <c r="B5" i="3" s="1"/>
  <c r="K10" i="1"/>
  <c r="L11" i="12" s="1"/>
  <c r="L10" i="12"/>
  <c r="L9" i="12"/>
  <c r="L8" i="12"/>
  <c r="M53" i="12" s="1"/>
  <c r="L7" i="12"/>
  <c r="M52" i="12" s="1"/>
  <c r="E11" i="12"/>
  <c r="E10" i="12"/>
  <c r="E9" i="12"/>
  <c r="E8" i="12"/>
  <c r="E7" i="12"/>
  <c r="C25" i="12"/>
  <c r="B25" i="12"/>
  <c r="C22" i="12"/>
  <c r="B22" i="12"/>
  <c r="B19" i="12"/>
  <c r="C19" i="12"/>
  <c r="E19" i="12"/>
  <c r="E16" i="12"/>
  <c r="B16" i="12"/>
  <c r="C16" i="12"/>
  <c r="M33" i="12"/>
  <c r="N33" i="12" s="1"/>
  <c r="L5" i="12"/>
  <c r="J5" i="12"/>
  <c r="E7" i="3"/>
  <c r="K49" i="3" s="1"/>
  <c r="B33" i="2"/>
  <c r="B30" i="2"/>
  <c r="B27" i="2"/>
  <c r="B24" i="2"/>
  <c r="B21" i="2"/>
  <c r="B18" i="2"/>
  <c r="H28" i="13"/>
  <c r="E11" i="13"/>
  <c r="J10" i="13"/>
  <c r="J9" i="13"/>
  <c r="J8" i="13"/>
  <c r="J7" i="13"/>
  <c r="E10" i="13"/>
  <c r="E9" i="13"/>
  <c r="E8" i="13"/>
  <c r="H33" i="13" s="1"/>
  <c r="E7" i="13"/>
  <c r="H32" i="13" s="1"/>
  <c r="B19" i="13"/>
  <c r="B18" i="13"/>
  <c r="B17" i="13"/>
  <c r="C19" i="13"/>
  <c r="C18" i="13"/>
  <c r="C17" i="13"/>
  <c r="C16" i="13"/>
  <c r="B16" i="13"/>
  <c r="H5" i="13"/>
  <c r="K45" i="3"/>
  <c r="B33" i="3"/>
  <c r="B30" i="3"/>
  <c r="B27" i="3"/>
  <c r="B24" i="3"/>
  <c r="B21" i="3"/>
  <c r="B18" i="3"/>
  <c r="B15" i="3"/>
  <c r="K10" i="3"/>
  <c r="K9" i="3"/>
  <c r="K8" i="3"/>
  <c r="E50" i="3" s="1"/>
  <c r="K7" i="3"/>
  <c r="E11" i="3"/>
  <c r="G10" i="3"/>
  <c r="F10" i="3"/>
  <c r="E10" i="3"/>
  <c r="E9" i="3"/>
  <c r="G8" i="3"/>
  <c r="E8" i="3"/>
  <c r="K50" i="3" s="1"/>
  <c r="K5" i="3"/>
  <c r="I5" i="3"/>
  <c r="N34" i="2"/>
  <c r="N34" i="3" s="1"/>
  <c r="M32" i="12" s="1"/>
  <c r="N32" i="12" s="1"/>
  <c r="N31" i="2"/>
  <c r="N28" i="2"/>
  <c r="N28" i="3" s="1"/>
  <c r="N25" i="2"/>
  <c r="N22" i="2"/>
  <c r="N19" i="2"/>
  <c r="N35" i="2"/>
  <c r="N35" i="3" s="1"/>
  <c r="N33" i="2"/>
  <c r="N33" i="3" s="1"/>
  <c r="M31" i="12" s="1"/>
  <c r="N32" i="2"/>
  <c r="N30" i="2"/>
  <c r="N29" i="2"/>
  <c r="N29" i="3" s="1"/>
  <c r="N27" i="2"/>
  <c r="N27" i="3" s="1"/>
  <c r="N26" i="2"/>
  <c r="N24" i="2"/>
  <c r="N23" i="2"/>
  <c r="N21" i="2"/>
  <c r="N20" i="2"/>
  <c r="N18" i="2"/>
  <c r="N17" i="2"/>
  <c r="N16" i="2"/>
  <c r="N15" i="2"/>
  <c r="C33" i="2"/>
  <c r="C33" i="3" s="1"/>
  <c r="C30" i="2"/>
  <c r="C30" i="3" s="1"/>
  <c r="C27" i="2"/>
  <c r="C27" i="3" s="1"/>
  <c r="C24" i="2"/>
  <c r="C24" i="3" s="1"/>
  <c r="C21" i="2"/>
  <c r="C21" i="3" s="1"/>
  <c r="C18" i="2"/>
  <c r="C18" i="3" s="1"/>
  <c r="C15" i="2"/>
  <c r="C15" i="3" s="1"/>
  <c r="B15" i="2"/>
  <c r="J35" i="2"/>
  <c r="J35" i="3" s="1"/>
  <c r="J34" i="2"/>
  <c r="J34" i="3" s="1"/>
  <c r="J33" i="2"/>
  <c r="J33" i="3" s="1"/>
  <c r="J32" i="2"/>
  <c r="J32" i="3" s="1"/>
  <c r="J31" i="2"/>
  <c r="J31" i="3" s="1"/>
  <c r="J30" i="2"/>
  <c r="J30" i="3" s="1"/>
  <c r="J29" i="2"/>
  <c r="J29" i="3" s="1"/>
  <c r="J28" i="2"/>
  <c r="J28" i="3" s="1"/>
  <c r="J27" i="2"/>
  <c r="J27" i="3" s="1"/>
  <c r="J26" i="2"/>
  <c r="J26" i="3" s="1"/>
  <c r="J25" i="2"/>
  <c r="J25" i="3" s="1"/>
  <c r="J24" i="2"/>
  <c r="J24" i="3" s="1"/>
  <c r="J23" i="2"/>
  <c r="J23" i="3" s="1"/>
  <c r="J22" i="2"/>
  <c r="J22" i="3" s="1"/>
  <c r="J21" i="2"/>
  <c r="J21" i="3" s="1"/>
  <c r="J20" i="2"/>
  <c r="J20" i="3" s="1"/>
  <c r="J19" i="2"/>
  <c r="J19" i="3" s="1"/>
  <c r="J18" i="2"/>
  <c r="J18" i="3" s="1"/>
  <c r="J17" i="2"/>
  <c r="J17" i="3" s="1"/>
  <c r="J16" i="2"/>
  <c r="J16" i="3" s="1"/>
  <c r="J15" i="2"/>
  <c r="J15" i="3" s="1"/>
  <c r="F33" i="2"/>
  <c r="E33" i="3" s="1"/>
  <c r="F30" i="2"/>
  <c r="E30" i="3" s="1"/>
  <c r="F27" i="2"/>
  <c r="E27" i="3" s="1"/>
  <c r="F24" i="2"/>
  <c r="E24" i="3" s="1"/>
  <c r="F21" i="2"/>
  <c r="E21" i="3" s="1"/>
  <c r="F18" i="2"/>
  <c r="E18" i="3" s="1"/>
  <c r="F15" i="2"/>
  <c r="E15" i="3" s="1"/>
  <c r="M5" i="2"/>
  <c r="J5" i="13" s="1"/>
  <c r="J5" i="2"/>
  <c r="E10" i="2"/>
  <c r="E9" i="2"/>
  <c r="E8" i="2"/>
  <c r="E7" i="2"/>
  <c r="M10" i="2"/>
  <c r="M9" i="2"/>
  <c r="M8" i="2"/>
  <c r="M7" i="2"/>
  <c r="B5" i="2" l="1"/>
  <c r="B5" i="13"/>
  <c r="B5" i="12"/>
  <c r="K11" i="3"/>
  <c r="J11" i="13"/>
  <c r="M11" i="2"/>
  <c r="H26" i="8"/>
  <c r="E96" i="15"/>
  <c r="H27" i="8"/>
  <c r="E97" i="15"/>
  <c r="F11" i="18"/>
  <c r="F12" i="16"/>
  <c r="C6" i="16"/>
  <c r="C5" i="18"/>
  <c r="B5" i="8"/>
  <c r="O31" i="12"/>
  <c r="Q31" i="12" s="1"/>
  <c r="S31" i="12" s="1"/>
  <c r="N31" i="12"/>
  <c r="P31" i="12" s="1"/>
  <c r="H9" i="8"/>
  <c r="H10" i="8"/>
  <c r="H11" i="8"/>
  <c r="H12" i="8"/>
  <c r="H8" i="8"/>
  <c r="M27" i="12"/>
  <c r="N27" i="12" s="1"/>
  <c r="N24" i="3"/>
  <c r="M25" i="12" s="1"/>
  <c r="N25" i="3"/>
  <c r="N26" i="3"/>
  <c r="N30" i="3"/>
  <c r="M28" i="12" s="1"/>
  <c r="N31" i="3"/>
  <c r="M29" i="12" s="1"/>
  <c r="N29" i="12" s="1"/>
  <c r="N32" i="3"/>
  <c r="M30" i="12" s="1"/>
  <c r="N30" i="12" s="1"/>
  <c r="N16" i="3"/>
  <c r="M17" i="12" s="1"/>
  <c r="N17" i="12" s="1"/>
  <c r="N17" i="3"/>
  <c r="N18" i="3"/>
  <c r="M19" i="12" s="1"/>
  <c r="N19" i="3"/>
  <c r="M20" i="12" s="1"/>
  <c r="N20" i="12" s="1"/>
  <c r="N20" i="3"/>
  <c r="N21" i="3"/>
  <c r="M22" i="12" s="1"/>
  <c r="N22" i="3"/>
  <c r="N23" i="3"/>
  <c r="N15" i="3"/>
  <c r="L16" i="12" s="1"/>
  <c r="M16" i="12" s="1"/>
  <c r="M24" i="12"/>
  <c r="N24" i="12" s="1"/>
  <c r="M21" i="12"/>
  <c r="N21" i="12" s="1"/>
  <c r="M18" i="12"/>
  <c r="N18" i="12" s="1"/>
  <c r="AI63" i="12"/>
  <c r="AI59" i="12"/>
  <c r="M23" i="12"/>
  <c r="N23" i="12" s="1"/>
  <c r="AI21" i="12"/>
  <c r="AI20" i="12"/>
  <c r="AI19" i="12"/>
  <c r="W19" i="12"/>
  <c r="X19" i="12" s="1"/>
  <c r="Y19" i="12" s="1"/>
  <c r="V19" i="12"/>
  <c r="AI18" i="12"/>
  <c r="W18" i="12"/>
  <c r="X18" i="12" s="1"/>
  <c r="Y18" i="12" s="1"/>
  <c r="V18" i="12"/>
  <c r="AI17" i="12"/>
  <c r="W17" i="12"/>
  <c r="X17" i="12" s="1"/>
  <c r="V17" i="12"/>
  <c r="AI16" i="12"/>
  <c r="W16" i="12"/>
  <c r="X16" i="12" s="1"/>
  <c r="V16" i="12"/>
  <c r="E49" i="3"/>
  <c r="E16" i="16"/>
  <c r="F16" i="16" s="1"/>
  <c r="M26" i="12" l="1"/>
  <c r="Y16" i="12"/>
  <c r="N16" i="12"/>
  <c r="P16" i="12" s="1"/>
  <c r="O16" i="12"/>
  <c r="Q16" i="12" s="1"/>
  <c r="S16" i="12" s="1"/>
  <c r="N25" i="12"/>
  <c r="O28" i="12"/>
  <c r="Q28" i="12" s="1"/>
  <c r="S28" i="12" s="1"/>
  <c r="N28" i="12"/>
  <c r="P28" i="12" s="1"/>
  <c r="N19" i="12"/>
  <c r="P19" i="12" s="1"/>
  <c r="O19" i="12"/>
  <c r="Q19" i="12" s="1"/>
  <c r="S19" i="12" s="1"/>
  <c r="O22" i="12"/>
  <c r="Q22" i="12" s="1"/>
  <c r="S22" i="12" s="1"/>
  <c r="N22" i="12"/>
  <c r="P22" i="12" s="1"/>
  <c r="N26" i="12" l="1"/>
  <c r="O25" i="12"/>
  <c r="Q25" i="12" s="1"/>
  <c r="P25" i="12"/>
  <c r="S25" i="12" l="1"/>
  <c r="S44" i="12" s="1"/>
  <c r="E15" i="16" s="1"/>
  <c r="F15" i="16" s="1"/>
  <c r="E17" i="16" l="1"/>
  <c r="F17" i="16" l="1"/>
  <c r="E15" i="18"/>
  <c r="N11" i="16"/>
  <c r="N12" i="16" s="1"/>
  <c r="F18" i="16"/>
  <c r="E19" i="16" s="1"/>
  <c r="E16" i="18" l="1"/>
  <c r="F16" i="18" s="1"/>
  <c r="F1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E14" authorId="0" shapeId="0" xr:uid="{00000000-0006-0000-0A00-000001000000}">
      <text>
        <r>
          <rPr>
            <b/>
            <sz val="9"/>
            <color indexed="81"/>
            <rFont val="Tahoma"/>
            <family val="2"/>
          </rPr>
          <t>Note:</t>
        </r>
        <r>
          <rPr>
            <sz val="9"/>
            <color indexed="81"/>
            <rFont val="Tahoma"/>
            <family val="2"/>
          </rPr>
          <t xml:space="preserve">
Masukkan Nilai Semester 1 (Periode Januari - Juni) Hasil Konversi</t>
        </r>
      </text>
    </comment>
  </commentList>
</comments>
</file>

<file path=xl/sharedStrings.xml><?xml version="1.0" encoding="utf-8"?>
<sst xmlns="http://schemas.openxmlformats.org/spreadsheetml/2006/main" count="821" uniqueCount="319">
  <si>
    <t>PEGAWAI YANG DINILAI</t>
  </si>
  <si>
    <t>PEJABAT PENILAI KINERJA</t>
  </si>
  <si>
    <t>Nama</t>
  </si>
  <si>
    <t>:</t>
  </si>
  <si>
    <t>NIP</t>
  </si>
  <si>
    <t>Pangkat/Gol Ruang</t>
  </si>
  <si>
    <t>Jabatan</t>
  </si>
  <si>
    <t>Unit Kerja</t>
  </si>
  <si>
    <t>NO</t>
  </si>
  <si>
    <t>RENCANA KINERJA</t>
  </si>
  <si>
    <t>INDIKATOR KINERJA INDIVIDU</t>
  </si>
  <si>
    <t>TARGET</t>
  </si>
  <si>
    <t>(1)</t>
  </si>
  <si>
    <t>(2)</t>
  </si>
  <si>
    <t>(3)</t>
  </si>
  <si>
    <t>(4)</t>
  </si>
  <si>
    <t>A. KINERJA UTAMA</t>
  </si>
  <si>
    <t>B. KINERJA TAMBAHAN</t>
  </si>
  <si>
    <t>(5)</t>
  </si>
  <si>
    <t>NIP.</t>
  </si>
  <si>
    <t>Nilai Tertimbang</t>
  </si>
  <si>
    <t>Pejabat Penilai</t>
  </si>
  <si>
    <t>(6)</t>
  </si>
  <si>
    <t>(7)</t>
  </si>
  <si>
    <t>(8)</t>
  </si>
  <si>
    <t>(9)</t>
  </si>
  <si>
    <t>(10)</t>
  </si>
  <si>
    <t>NILAI AKHIR SKP</t>
  </si>
  <si>
    <t>ASPEK PERILAKU</t>
  </si>
  <si>
    <t>PENILAIAN PERILAKU KERJA</t>
  </si>
  <si>
    <t>ORIENTASI PELAYANAN</t>
  </si>
  <si>
    <t>INISIATIF KERJA</t>
  </si>
  <si>
    <t>KOMITMEN</t>
  </si>
  <si>
    <t>KERJASAMA</t>
  </si>
  <si>
    <t>KEPEMIMPINAN</t>
  </si>
  <si>
    <t>NILAI</t>
  </si>
  <si>
    <t>NILAI PRILAKU KERJA</t>
  </si>
  <si>
    <t>ASPEK</t>
  </si>
  <si>
    <t xml:space="preserve"> (5)</t>
  </si>
  <si>
    <t xml:space="preserve"> (6)</t>
  </si>
  <si>
    <t>Kuantitas</t>
  </si>
  <si>
    <t xml:space="preserve">Kualitas </t>
  </si>
  <si>
    <t xml:space="preserve">Waktu </t>
  </si>
  <si>
    <t>RENCANA KINERJA ATASAN LANGSUNG/UNIT KERJA/ ORGANISASI</t>
  </si>
  <si>
    <t>Kategori</t>
  </si>
  <si>
    <t>Poin</t>
  </si>
  <si>
    <t>Sangat Baik</t>
  </si>
  <si>
    <t>Baik</t>
  </si>
  <si>
    <t>Cukup</t>
  </si>
  <si>
    <t>Kurang</t>
  </si>
  <si>
    <t>Sangat Kurang</t>
  </si>
  <si>
    <t>RENCANA KINERJA ATASAN LANGSUNG</t>
  </si>
  <si>
    <t>TARGET (BAIK)</t>
  </si>
  <si>
    <t>REALISASI</t>
  </si>
  <si>
    <t>KONDISI</t>
  </si>
  <si>
    <t>CAPAIAN IKI</t>
  </si>
  <si>
    <t>KATEGORI CAPAIAN IKI</t>
  </si>
  <si>
    <t>CAPAIAN RENCANA KINERJA</t>
  </si>
  <si>
    <t>Metode Cascasding</t>
  </si>
  <si>
    <t>KATEGORI</t>
  </si>
  <si>
    <t>(11)</t>
  </si>
  <si>
    <t>(12)</t>
  </si>
  <si>
    <t>(13)</t>
  </si>
  <si>
    <t>(14)</t>
  </si>
  <si>
    <t>TABEL KATEGORI CAPAIAN RENCANA KINERJA</t>
  </si>
  <si>
    <t>RENCANA KINERJA ATASAN</t>
  </si>
  <si>
    <t>INDIKATOR INDIVIDU</t>
  </si>
  <si>
    <t>NILAI ATASAN</t>
  </si>
  <si>
    <t>IKI 4</t>
  </si>
  <si>
    <t>IKI n</t>
  </si>
  <si>
    <t>Nilai</t>
  </si>
  <si>
    <t>KUANTITAS</t>
  </si>
  <si>
    <t>NORMAL</t>
  </si>
  <si>
    <t>DIRECT</t>
  </si>
  <si>
    <t>x</t>
  </si>
  <si>
    <t>KUALITAS</t>
  </si>
  <si>
    <t>WAKTU</t>
  </si>
  <si>
    <t>Pejabat Penilai,</t>
  </si>
  <si>
    <t>REVIU OLEH PENGELOLA KINERJA</t>
  </si>
  <si>
    <t xml:space="preserve"> (7)</t>
  </si>
  <si>
    <t>KETERKAITAN SKP DENGAN ANGKA KREDIT JABATAN FUNGSIONAL</t>
  </si>
  <si>
    <t>Tanggal Pengajuan</t>
  </si>
  <si>
    <t>BUTIR KEGIATAN</t>
  </si>
  <si>
    <t>OUT PUT</t>
  </si>
  <si>
    <t>ANGKA KREDIT</t>
  </si>
  <si>
    <t>Pengelola Kinerja</t>
  </si>
  <si>
    <t>Pegawai Yang Dinilai</t>
  </si>
  <si>
    <t>Meningkatnya Aksesbilitas Pendidikan</t>
  </si>
  <si>
    <t>Jumlah program</t>
  </si>
  <si>
    <t>Persentase capaian program</t>
  </si>
  <si>
    <t>Meningkatnya Kualitas Pendidikan</t>
  </si>
  <si>
    <t>Jumlah Standar Nasional Pendidikan</t>
  </si>
  <si>
    <t>Jenis Penyelarasan :
Direct Cascading / NonDirect Cascading
(coret salah satu)
Catatan Perbaikan:
……………………..</t>
  </si>
  <si>
    <t>Paket</t>
  </si>
  <si>
    <t>PENILAIAN SKP PEJABAT FUNGSIONAL</t>
  </si>
  <si>
    <t>RENCANA SASARAN KINERJA PEGAWAI  PEJABAT FUNGSIONAL</t>
  </si>
  <si>
    <t>PEJABAT FUNGSIONAL</t>
  </si>
  <si>
    <t>SASARAN KINERJA PEGAWAI (SKP) PEJABAT FUNGSIONAL</t>
  </si>
  <si>
    <t>Bulan</t>
  </si>
  <si>
    <t>Waktu Pelaksanaan</t>
  </si>
  <si>
    <t>RENCANA KINERJA ATASAN LANGSUNG / UNIT KERJA / ORGANISASI</t>
  </si>
  <si>
    <t>Jumlah Kegiatan supervisi Guru dan Tendik</t>
  </si>
  <si>
    <t xml:space="preserve">Waktu Penyediaan Informasi </t>
  </si>
  <si>
    <t>Jumlah Kegiatan Pengawasan dan Evaluasi</t>
  </si>
  <si>
    <t>1.1 Pengelolaan Manajemen Sekolah dalam rangka pencapaian visi dan misi sekolah</t>
  </si>
  <si>
    <t>2.3 Pengawasan dan Evaluasi</t>
  </si>
  <si>
    <t xml:space="preserve">2.4 Pelaksanaan Program Pengembangan Kewirausahaan </t>
  </si>
  <si>
    <t>2.5 Peningkatan kompetensi, mutu dan jenjang karir guru</t>
  </si>
  <si>
    <t>Jumlah guru melaksanakan PD dan PIKI</t>
  </si>
  <si>
    <t>(coret salah satu)
Catatan Perbaikan:
……………………..</t>
  </si>
  <si>
    <t>Catatan Perbaikan:
……………………..</t>
  </si>
  <si>
    <t>REVIEW RENCANA SKP</t>
  </si>
  <si>
    <t>PERIODE PENILAIAN</t>
  </si>
  <si>
    <t>Instansi:</t>
  </si>
  <si>
    <t>100</t>
  </si>
  <si>
    <t>%</t>
  </si>
  <si>
    <t>Program</t>
  </si>
  <si>
    <t>Kegiatan</t>
  </si>
  <si>
    <t>Guru</t>
  </si>
  <si>
    <t>1.2 Kepemimpinan dan Pengelolaan Sistem Informasi Manajemen Sekolah</t>
  </si>
  <si>
    <t>Jumlah Pemanfaatan media sistem informasi (SIM)</t>
  </si>
  <si>
    <t>Media</t>
  </si>
  <si>
    <t>Persentase pemanfaatan media informasi</t>
  </si>
  <si>
    <t>Persentase Capaian Pengembangan Kewirausahaan</t>
  </si>
  <si>
    <t>Persentase Capaian pelaksanaan PD dan PIKI</t>
  </si>
  <si>
    <t>Capaian Aspek Pengawasan dan Evaluasi</t>
  </si>
  <si>
    <t>Capaian Aspek dalam melakukan Supervisi</t>
  </si>
  <si>
    <t>Juli 2021</t>
  </si>
  <si>
    <t>Laporan PKKS</t>
  </si>
  <si>
    <t>Ketercapaian SNP (Peta Mutu PMP/APM)</t>
  </si>
  <si>
    <t>Capaian Keterlaksanaan Program Kewirausahaan</t>
  </si>
  <si>
    <t xml:space="preserve">Cukup </t>
  </si>
  <si>
    <t>IKI 1</t>
  </si>
  <si>
    <t>IKI 2</t>
  </si>
  <si>
    <t>IKI 3</t>
  </si>
  <si>
    <t>SM1</t>
  </si>
  <si>
    <t xml:space="preserve">PEJABAT PENILAI </t>
  </si>
  <si>
    <t>TGL. PNGISIAN USLN SKP</t>
  </si>
  <si>
    <t>01 JULI 2021</t>
  </si>
  <si>
    <t>a.</t>
  </si>
  <si>
    <t>PENGISIAN TEMPAT DAN TANGGAL PENILAIAN :</t>
  </si>
  <si>
    <t>b.</t>
  </si>
  <si>
    <t>Jangka waktu penilaian</t>
  </si>
  <si>
    <t>c.</t>
  </si>
  <si>
    <t>Pangkat / Golongan ruang</t>
  </si>
  <si>
    <t>Sampai dengan</t>
  </si>
  <si>
    <t>31 DESEMBER 2021</t>
  </si>
  <si>
    <t>d.</t>
  </si>
  <si>
    <t>Jabatan/Pekerjaan</t>
  </si>
  <si>
    <t>Tempat</t>
  </si>
  <si>
    <t>e.</t>
  </si>
  <si>
    <t>Unit Organisasi</t>
  </si>
  <si>
    <t>PNS yang dinilai</t>
  </si>
  <si>
    <t>05 JANUARI 2022</t>
  </si>
  <si>
    <t>ATASAN PEJABAT PENILAI</t>
  </si>
  <si>
    <t>Atasan Pejabat Penilai</t>
  </si>
  <si>
    <t>06 JANUARI 2022</t>
  </si>
  <si>
    <t>TIM PENILAI SKP PENGAWAS:</t>
  </si>
  <si>
    <t>Ketua Tim Penilai (Korwil)</t>
  </si>
  <si>
    <t>-</t>
  </si>
  <si>
    <t>Wilayah</t>
  </si>
  <si>
    <t>Tanggal Penilaian</t>
  </si>
  <si>
    <t>Tahun Penilaian</t>
  </si>
  <si>
    <t>2021</t>
  </si>
  <si>
    <t>NILAI KINERJA</t>
  </si>
  <si>
    <t>DATA SKP DAN PPKPNS - (PERMENPANRB-NO. 08 TAHUN 2021)</t>
  </si>
  <si>
    <t>DATA PEGAWAI, PEJABAT PENILAI DAN ATASAN PEJABAT PENILAI</t>
  </si>
  <si>
    <t>KEPALA SEKOLAH</t>
  </si>
  <si>
    <t>PROVINSI</t>
  </si>
  <si>
    <t>PENILAIAN PRILAKU KERJA</t>
  </si>
  <si>
    <t>NPR</t>
  </si>
  <si>
    <t>(Beri poin 0 = Tidak Terpenuhi ; 1 = Sebagian Terpenuhi ; 2 = Terpenuhi Seluruhmya)</t>
  </si>
  <si>
    <t>INDIKATOR</t>
  </si>
  <si>
    <t>SKOR</t>
  </si>
  <si>
    <t>Orientasi Pelayanan</t>
  </si>
  <si>
    <t>Kepala Sekolah / Guru menyediakan layanan informasi terkait dengan prestasi, potensi dan kompetensi siswa, guru dan tenaga  kependidikan  di satuan pendidikannya</t>
  </si>
  <si>
    <t>TOTAL SKOR</t>
  </si>
  <si>
    <t>SKOR MAKSMUM</t>
  </si>
  <si>
    <t>PREDIKAT /SEBUTAN</t>
  </si>
  <si>
    <t>Integritas</t>
  </si>
  <si>
    <t xml:space="preserve">Kepala Sekolah / Guru berperilaku baik dalam menjalankan profesinya sesuai dengan kode etik sebagai Kepala Sekolah / Guru </t>
  </si>
  <si>
    <t>Kepala Sekolah / Guru memanfaatkan waktu luang secara produktif terkait dengan tugasnya.</t>
  </si>
  <si>
    <t>Kepala Sekolah / Guru memberikan kontribusi positif terhadap peningkatan mutu layanan pendidikan</t>
  </si>
  <si>
    <t xml:space="preserve">Kepala Sekolah / Guru memberikan kontribusi positif terhadap pengembangan sekolah </t>
  </si>
  <si>
    <t>Kepala Sekolah / Guru bangga terhadap profesinya.</t>
  </si>
  <si>
    <t xml:space="preserve">Kepala Sekolah / Guru konsisten antara perkataan dan perbuatan </t>
  </si>
  <si>
    <t xml:space="preserve">Kepala Sekolah / Guru bersungguh-sungguh  dalam melaksanakan tugas jabatannya </t>
  </si>
  <si>
    <t>Kepala Sekolah / Guru bersedia menanggung segala resiko dari pekerjaan yang dilakukannya</t>
  </si>
  <si>
    <t>Kepala Sekolah / Guru bersedia memperbaiki kesalahan</t>
  </si>
  <si>
    <t xml:space="preserve">Kepala Sekolah / Guru memberikan teladan dalam bersikap, berperilaku, dan bertutur kata </t>
  </si>
  <si>
    <t>Komitmen</t>
  </si>
  <si>
    <t xml:space="preserve">Kepala Sekolah / Guru melaksanakan prinsip-prinsip Pancasila sebagai dasar  ideologi </t>
  </si>
  <si>
    <t>Kepala Sekolah / Guru menjunjung tinggi persatuan dan kesatuan NKRI.</t>
  </si>
  <si>
    <t>Kepala Sekolah / Guru menunjukkan apresiasi terhadap keberagaman budaya, suku, ras, dan agama</t>
  </si>
  <si>
    <t>Kepala Sekolah / Guru mengutamakan kepentingan tugas jabatan  di atas kepentingan pribadi dan/atau golongan</t>
  </si>
  <si>
    <t>Kepala Sekolah / Guru bekerja keras untuk meningkatkan prestasi guru, kepala sekolah dan tenaga kependidikan lainnya.</t>
  </si>
  <si>
    <t>Kepala Sekolah / Guru bekerja keras tanpa diminta untuk kemajuan sekolah binaannya.</t>
  </si>
  <si>
    <t>Kepala Sekolah / Guru melakukan tugas jabatannya dan menerima tanggungjawab dengan baik</t>
  </si>
  <si>
    <t>Inisiatif Kerja</t>
  </si>
  <si>
    <t>PREDIKAT /SEBITAN</t>
  </si>
  <si>
    <t>Kerjasama</t>
  </si>
  <si>
    <t>Kepala Sekolah / Guru  mengembangkan kerjasama dan membina kebersamaan dengan mitra / lembaga lain.</t>
  </si>
  <si>
    <t>Kepala Sekolah / Guru  menghormati dan menghargai guru dan tendik sesuai dengan kondisi dan keberadaan masing-masing.</t>
  </si>
  <si>
    <t>Kepala Sekolah / Guru mendiskusikan data dan informasi tentang guru, tenaga kependidikan dan peserta didik baik dalam pertemuan formal maupun tidak formal kepada semua warga untuk kepentingan tugas.</t>
  </si>
  <si>
    <t>Kepala Sekolah / Guru  berkomunikasi dengan instansi terkait.</t>
  </si>
  <si>
    <t>Kepala Sekolah / Guru  bersedia menerima masukan dari guru, tenaga kependidikan dan peserta didik baik dalam pertemuan formal maupun tidak formal kepada teman sejawat untuk kepentingan tugas</t>
  </si>
  <si>
    <t>Kepala Sekolah / Guru  menerima dan melaksanakan keputusan yang telah disepakati terkait dengan bidang tugas jabatan</t>
  </si>
  <si>
    <t>Kepemimpinan</t>
  </si>
  <si>
    <t>Kepala Sekolah / Guru mengembangkan kerjasama dan membina kebersamaan dengan mitra / lembaga lain.</t>
  </si>
  <si>
    <t>Kepala Sekolah / Guru  mengayomi guru dan tendik sesuai dengan kondisi dan keberadaan masing-masing.</t>
  </si>
  <si>
    <t>Kepala Sekolah / Guru membagi habis pekerjaan kepada para wakil dan koordinator di setiap bidang yang ada di sekolah (guru, dan tenaga kependidikan) baik dalam pertemuan formal maupun tidak formal kepada semua tim works sekolah sesuai dengan bidangnyan untuk kepentingan tugas.</t>
  </si>
  <si>
    <t>Kepala Sekolah / Guru melakukan evaluasi atas keputusan dan atau kegiatan yang ada di sekolah</t>
  </si>
  <si>
    <t>RENTANG NILAI PK</t>
  </si>
  <si>
    <t>RENTANG NILAI KINERJA</t>
  </si>
  <si>
    <t>Pangkat / Gol. Ruang</t>
  </si>
  <si>
    <t>CHEK NILAI PK</t>
  </si>
  <si>
    <t>TANGGAL PENILAIAN</t>
  </si>
  <si>
    <t>UNSUR YANG DINILAI</t>
  </si>
  <si>
    <t>DAN KRITERIA</t>
  </si>
  <si>
    <t>NILAI PRESTASI KERJA PNS (60% NILAI SKP DAN 40% NILAI PERILAKU KERJA)</t>
  </si>
  <si>
    <t>C. IDE BARU</t>
  </si>
  <si>
    <t>HASIL PENILAIAN PRESTASI KERJA PNS</t>
  </si>
  <si>
    <t>HOME</t>
  </si>
  <si>
    <t>PERENCANAAN</t>
  </si>
  <si>
    <t>PENILAIAN</t>
  </si>
  <si>
    <t>REKAPITULASI PERILAKU</t>
  </si>
  <si>
    <t>►</t>
  </si>
  <si>
    <t>◄</t>
  </si>
  <si>
    <t>Waktu</t>
  </si>
  <si>
    <t>Sertifikat</t>
  </si>
  <si>
    <t>Kualitas</t>
  </si>
  <si>
    <t>1.1 Mengikuti kegiatan di MKKS sebagai Pengurus</t>
  </si>
  <si>
    <t>Jumlah pertemuan rutin di MKKS</t>
  </si>
  <si>
    <t>Prtemuan</t>
  </si>
  <si>
    <t>Persentase pertemuan di MKKS</t>
  </si>
  <si>
    <t>Partisipasi Kegiatan organisasi Profesi</t>
  </si>
  <si>
    <t>Partisipasi Kegiatan dalam lingkup Pendidikan</t>
  </si>
  <si>
    <t>2.1 Mengikuti kegiatan Seminar sebagai Peserta dan atau Nara Sumber</t>
  </si>
  <si>
    <t>Jumlah kegiatan seminar</t>
  </si>
  <si>
    <t>Melaksanakan kegiatan Pendukung Tugas Kepala Sekolah</t>
  </si>
  <si>
    <t>Laporan Kegiatan</t>
  </si>
  <si>
    <t>Sertifikat Kegiatan</t>
  </si>
  <si>
    <t>JUMLAH ANGKA KREDIT</t>
  </si>
  <si>
    <t>Laporan</t>
  </si>
  <si>
    <t>HASIL INTEGRASI</t>
  </si>
  <si>
    <t>INTEGRASI HASIL PENILAIAN KINERJA PNS</t>
  </si>
  <si>
    <t>PERIODE</t>
  </si>
  <si>
    <t>NILAI KINERJA PNS</t>
  </si>
  <si>
    <t>PERIODE JANUARI - JUNI 2021</t>
  </si>
  <si>
    <t>PERIODE JULI - DESEMBER 2021</t>
  </si>
  <si>
    <t>NILAI ANGKA KREDIT YANG DIPEROLEH</t>
  </si>
  <si>
    <t>NILAI AKHIR (NILAI KINERJA PNS + NILAI IDE BARU)</t>
  </si>
  <si>
    <t>INSTANSI:</t>
  </si>
  <si>
    <t>Kepala Sekolah / Guru  Memahami dan memberikan Pelayanan yang baik sesuai standar.</t>
  </si>
  <si>
    <t>Kepala Sekolah / Guru  ramah Memberikan pelayanan sesuai standar dan menunjukkan komitmen dalam pelayanan.</t>
  </si>
  <si>
    <t>Kepala Sekolah / Guru  Memberikan pelayanan diatas standar untuk memastikan keputusan pihak-pihak yang dilayani sesuai arahan atasan</t>
  </si>
  <si>
    <t>Kepala Sekolah / Guru  Memberikan pelayanan diatas standar dan membangun nilai tambah dalam pelayanan.</t>
  </si>
  <si>
    <t>Kepala Sekolah / Guru Berusaha memenuhi kebutuhan mendasar dalam pelayanan dan percepatan penanganan masalah.</t>
  </si>
  <si>
    <t>Kepala Sekolah / Guru Mengevaluasi dan mengantisipasi kebutuhan pihak-pihak yang dilayani.</t>
  </si>
  <si>
    <t>Kepala Sekolah / Guru Mengembangkan sistem pelayanan baru bersifat jangka panjang untuk memastikan kebutuhan dan kepuasan pihak-pihak yang dilayani.</t>
  </si>
  <si>
    <t>Kepala Sekolah / Guru  Memahami apa yang harus dilakukan dalam merespon tugas atau pekerjaan, menunjukkan perilaku dasar yang diharapkan oleh organisasi</t>
  </si>
  <si>
    <t>Kepala Sekolah / Guru  Cepat tanggap ketika menerima tugas atau penyelesaian pekerjaan dengan menyusun target, mencari ide baru ataupun menunjukkan keinginan untuk berkontribusi dalam tugas, dan menghadapi permasalahan dengan menghubungi pihak berwenang/atasan.</t>
  </si>
  <si>
    <t>Kepala Sekolah / Guru  Dapat bekerja secara mandiri, kemauan untuk mencoba hal baru dan membangun jejaring. Mampu bertindak secara mandiri sesuai kewenangan dalam menangani permasalahan rutin.</t>
  </si>
  <si>
    <t>Bertindak proaktif pada situasi kritis, terbuka terhadap pendekatan baru, dan secara sukarela mengembangkan kemampuan orang lain.</t>
  </si>
  <si>
    <t>Menyusun rencana, tindakan taktis maupun langkah antisipasi terhadap permasalahan rutin. Menyusun perbaikan berkelanjutan, dan menghargai orang lain.</t>
  </si>
  <si>
    <t xml:space="preserve">Kepala Sekolah / Guru  Merancang rencana jangka pendek, adaptasi ide untuk meningkatkan Kinerja, dan memberikan dukungan terhadap orang lain. </t>
  </si>
  <si>
    <t>Kepala Sekolah / Guru  Merancang rencana yang komprehensif, berorientasi jangka panjang, mempertimbangkan kesuksesan anggota organisasi, serta membuat terobosan baru.</t>
  </si>
  <si>
    <t>Pejabat Penilai Kinerja</t>
  </si>
  <si>
    <t>A. NILAI SASARAN KINERJA PEGAWAI (SKP)</t>
  </si>
  <si>
    <t>B. NILAI PERILAKU KERJA PEGAWAI</t>
  </si>
  <si>
    <t>RENCANA SKP JA/JF</t>
  </si>
  <si>
    <t>REVIEW JA/JF</t>
  </si>
  <si>
    <t>PENETAPAN SASARAN JA/JF</t>
  </si>
  <si>
    <t>2.1 Pelaksanaan Standar Nasional Pendidikan</t>
  </si>
  <si>
    <t>2.2 Supervisi Kepada Guru dan Tenaga Kependidikan Berkelanjutan</t>
  </si>
  <si>
    <t>01 Juli 2021</t>
  </si>
  <si>
    <t>KETERKAITAN AK (JF)</t>
  </si>
  <si>
    <t>PENILAIAN SKP</t>
  </si>
  <si>
    <t>AK 1 TAHUN</t>
  </si>
  <si>
    <t>AK 1 SM</t>
  </si>
  <si>
    <t>GOL</t>
  </si>
  <si>
    <t>III.A</t>
  </si>
  <si>
    <t>III.B</t>
  </si>
  <si>
    <t>III.C</t>
  </si>
  <si>
    <t>III.D</t>
  </si>
  <si>
    <t>IV.A</t>
  </si>
  <si>
    <t>IV.B</t>
  </si>
  <si>
    <t>IV.C</t>
  </si>
  <si>
    <t>IV.D</t>
  </si>
  <si>
    <t>BAIK</t>
  </si>
  <si>
    <t>TAHUN</t>
  </si>
  <si>
    <t>Menyusun Program Kerja Sekolah, menyusun Standar Pengelolaan dan Pembiayaan Sekolah, penyusunan Kurikulum, menyusun Visi, Misi dan Tujuan Sekolah</t>
  </si>
  <si>
    <t>Menyusun Struktur Organisasi Sekolah, penyusunan dan pengadaan Sistem Informasi yang ada di sekolah, perangkat Komputer/Laptop, pengadaan pamflet/banner, petunjuk di sekitar sekolah, pembuatan web sekolah, membentuk Tim IT yang ada di sekolah.</t>
  </si>
  <si>
    <t>Melaksanakan kegiatan program kerja sekolah terkait keterlaksanaan 8 SNP sekolah, memantau dan memverivikasi keterlaksanaan / ketercapaian 8 SNP minimal pada akhir tahun peajaran.</t>
  </si>
  <si>
    <t xml:space="preserve">Menyusun Tim dan melaksanakan kegiatan Supervisi Guru (Akademik) dan Tenaga Kependidikan (Manajerial) secara berkala melalui jadwal yang telah ditetapkan sebelumnya. </t>
  </si>
  <si>
    <t>Melaksanakan kegiatan pengawasan dan evaluasi pada setiap kegiatan dan bidang yang ada disekolah, baik pada implementasi dan administratif.</t>
  </si>
  <si>
    <t xml:space="preserve">Melaksanakan Kegiatan Pengembangan Keprofesian Berkelanjutan sesuai dengan Tugas Pokok dan fungsinya sebagai Manager Sekolah </t>
  </si>
  <si>
    <t>Melaksanakan Kegiatan Pengembangan Kewirausahaan yang ada sekolah baik pada pemberian keteladanan sikap, jiwa wirausaha dan implementasi penerapan pemanfaatan peluang yang ada di sekitar sekolah melalui pembentukan Unit-unit usaha sekolah (Program, Pelaksanaan dan Evaluasi)</t>
  </si>
  <si>
    <t>Laporan Pengembangan Keprofesian Berkelanjutan (PKB)</t>
  </si>
  <si>
    <t>MUH. NURSAHID, S.Pd.</t>
  </si>
  <si>
    <t>196907272002121002</t>
  </si>
  <si>
    <t>PEMBINA</t>
  </si>
  <si>
    <t>IV.a</t>
  </si>
  <si>
    <t>TMT : 01-10-2014</t>
  </si>
  <si>
    <t>KEPALA MADRASAH</t>
  </si>
  <si>
    <t>MTs NEGERI KOTA MAGELANG</t>
  </si>
  <si>
    <t>JAWA TENGAH</t>
  </si>
  <si>
    <t>Drs. H. SOFIA NUR, M.Pd.</t>
  </si>
  <si>
    <t>196609171992031001</t>
  </si>
  <si>
    <t xml:space="preserve">KEPALA KANTOR </t>
  </si>
  <si>
    <t>KEPALA KANTOR KEMENTERIAN AGAMA KOTA MAGELANG</t>
  </si>
  <si>
    <t>H. MUSTA'IN AHMAD, S.H., M.H.</t>
  </si>
  <si>
    <t>197101231992031004</t>
  </si>
  <si>
    <t>PEMBINA UTAMA MUDA (IV.c) TMT: 01-04-2018</t>
  </si>
  <si>
    <t>KEPALA KANTOR WILAYAH</t>
  </si>
  <si>
    <t>KANTOR WILAYAH KEMENTERIAN AGAMA PROVINSI JAWA TENGAH</t>
  </si>
  <si>
    <t>Kota Magelang</t>
  </si>
  <si>
    <t>KOTA MAGELANG</t>
  </si>
  <si>
    <t>PEMBINA TK. I ( IV/b ) TMT : 01-04-2020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</si>
</sst>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_);_(* \(#,##0\);_(* &quot;-&quot;_);_(@_)"/>
    <numFmt numFmtId="165" formatCode="0.0"/>
    <numFmt numFmtId="166" formatCode="_-* #,##0.0_-;\-* #,##0.0_-;_-* &quot;-&quot;_-;_-@_-"/>
    <numFmt numFmtId="167" formatCode="_-* #,##0.00_-;\-* #,##0.00_-;_-* &quot;-&quot;_-;_-@_-"/>
    <numFmt numFmtId="168" formatCode="0;;"/>
    <numFmt numFmtId="169" formatCode="0.000"/>
    <numFmt numFmtId="170" formatCode="#,##0.00_ ;\-#,##0.00\ "/>
  </numFmts>
  <fonts count="92">
    <font>
      <sz val="11"/>
      <color theme="1"/>
      <name val="Calibri"/>
      <family val="2"/>
      <scheme val="minor"/>
    </font>
    <font>
      <sz val="11"/>
      <name val="Arial"/>
      <family val="2"/>
    </font>
    <font>
      <sz val="11"/>
      <name val="Arial"/>
      <family val="2"/>
    </font>
    <font>
      <sz val="9"/>
      <name val="Arial"/>
      <family val="2"/>
    </font>
    <font>
      <sz val="11"/>
      <name val="Calibri"/>
      <family val="2"/>
    </font>
    <font>
      <sz val="10"/>
      <name val="Calibri"/>
      <family val="2"/>
    </font>
    <font>
      <sz val="11"/>
      <color theme="1"/>
      <name val="Calibri"/>
      <family val="2"/>
      <scheme val="minor"/>
    </font>
    <font>
      <sz val="11"/>
      <color theme="1"/>
      <name val="Arial"/>
      <family val="2"/>
    </font>
    <font>
      <b/>
      <sz val="11"/>
      <color theme="1"/>
      <name val="Calibri"/>
      <family val="2"/>
      <scheme val="minor"/>
    </font>
    <font>
      <b/>
      <sz val="11"/>
      <color theme="1"/>
      <name val="Arial"/>
      <family val="2"/>
    </font>
    <font>
      <sz val="11"/>
      <color theme="1"/>
      <name val="Calibri"/>
      <family val="2"/>
    </font>
    <font>
      <sz val="12"/>
      <color theme="1"/>
      <name val="Calibri"/>
      <family val="2"/>
      <scheme val="minor"/>
    </font>
    <font>
      <b/>
      <sz val="11"/>
      <color theme="1"/>
      <name val="Calibri"/>
      <family val="2"/>
    </font>
    <font>
      <b/>
      <sz val="12"/>
      <name val="Calibri"/>
      <family val="2"/>
      <scheme val="minor"/>
    </font>
    <font>
      <sz val="10"/>
      <color theme="1"/>
      <name val="Calibri"/>
      <family val="2"/>
      <scheme val="minor"/>
    </font>
    <font>
      <sz val="12"/>
      <color theme="1"/>
      <name val="Arial"/>
      <family val="2"/>
    </font>
    <font>
      <sz val="9"/>
      <color theme="1"/>
      <name val="Calibri"/>
      <family val="2"/>
      <scheme val="minor"/>
    </font>
    <font>
      <b/>
      <u/>
      <sz val="11"/>
      <color theme="1"/>
      <name val="Arial"/>
      <family val="2"/>
    </font>
    <font>
      <b/>
      <sz val="14"/>
      <color theme="1"/>
      <name val="Calibri"/>
      <family val="2"/>
      <scheme val="minor"/>
    </font>
    <font>
      <b/>
      <sz val="10"/>
      <color theme="1"/>
      <name val="Calibri"/>
      <family val="2"/>
      <scheme val="minor"/>
    </font>
    <font>
      <sz val="10"/>
      <name val="Calibri"/>
      <family val="2"/>
      <scheme val="minor"/>
    </font>
    <font>
      <b/>
      <sz val="9"/>
      <color theme="1"/>
      <name val="Calibri"/>
      <family val="2"/>
    </font>
    <font>
      <b/>
      <sz val="10"/>
      <color theme="1"/>
      <name val="Calibri"/>
      <family val="2"/>
    </font>
    <font>
      <sz val="10"/>
      <name val="Arial"/>
      <family val="2"/>
    </font>
    <font>
      <b/>
      <u/>
      <sz val="10"/>
      <color theme="1"/>
      <name val="Calibri"/>
      <family val="2"/>
    </font>
    <font>
      <sz val="10"/>
      <color theme="1"/>
      <name val="Calibri"/>
      <family val="2"/>
    </font>
    <font>
      <b/>
      <sz val="12"/>
      <color theme="1"/>
      <name val="Calibri"/>
      <family val="2"/>
    </font>
    <font>
      <b/>
      <sz val="10"/>
      <name val="Arial"/>
      <family val="2"/>
    </font>
    <font>
      <b/>
      <sz val="10"/>
      <name val="Calibri"/>
      <family val="2"/>
      <scheme val="minor"/>
    </font>
    <font>
      <b/>
      <sz val="9"/>
      <color theme="1"/>
      <name val="Calibri"/>
      <family val="2"/>
      <scheme val="minor"/>
    </font>
    <font>
      <b/>
      <sz val="9"/>
      <name val="Calibri"/>
      <family val="2"/>
      <scheme val="minor"/>
    </font>
    <font>
      <b/>
      <sz val="10"/>
      <color theme="1"/>
      <name val="Arial"/>
      <family val="2"/>
    </font>
    <font>
      <sz val="10"/>
      <color theme="1"/>
      <name val="Arial"/>
      <family val="2"/>
    </font>
    <font>
      <sz val="11"/>
      <name val="Georgia"/>
      <family val="1"/>
    </font>
    <font>
      <sz val="10"/>
      <name val="Georgia"/>
      <family val="1"/>
    </font>
    <font>
      <u/>
      <sz val="8"/>
      <color indexed="12"/>
      <name val="Arial"/>
      <family val="2"/>
    </font>
    <font>
      <b/>
      <sz val="24"/>
      <name val="Wingdings 2"/>
      <family val="1"/>
      <charset val="2"/>
    </font>
    <font>
      <sz val="12"/>
      <name val="Bernard MT Condensed"/>
      <family val="1"/>
    </font>
    <font>
      <sz val="14"/>
      <color theme="0"/>
      <name val="Bernard MT Condensed"/>
      <family val="1"/>
    </font>
    <font>
      <b/>
      <sz val="12"/>
      <name val="Arial"/>
      <family val="2"/>
    </font>
    <font>
      <sz val="10"/>
      <color indexed="10"/>
      <name val="Arial"/>
      <family val="2"/>
    </font>
    <font>
      <sz val="10"/>
      <color indexed="10"/>
      <name val="Arial Narrow"/>
      <family val="2"/>
    </font>
    <font>
      <sz val="10"/>
      <color indexed="22"/>
      <name val="Arial"/>
      <family val="2"/>
    </font>
    <font>
      <b/>
      <sz val="10"/>
      <color rgb="FFC00000"/>
      <name val="Arial Narrow"/>
      <family val="2"/>
    </font>
    <font>
      <sz val="10"/>
      <name val="Arial Narrow"/>
      <family val="2"/>
    </font>
    <font>
      <sz val="10"/>
      <color rgb="FFFF0000"/>
      <name val="Arial"/>
      <family val="2"/>
    </font>
    <font>
      <b/>
      <sz val="10"/>
      <color indexed="10"/>
      <name val="Arial Narrow"/>
      <family val="2"/>
    </font>
    <font>
      <sz val="12"/>
      <name val="Arial Narrow"/>
      <family val="2"/>
    </font>
    <font>
      <sz val="12"/>
      <color indexed="10"/>
      <name val="Arial Narrow"/>
      <family val="2"/>
    </font>
    <font>
      <sz val="14"/>
      <name val="Bernard MT Condensed"/>
      <family val="1"/>
    </font>
    <font>
      <b/>
      <sz val="10"/>
      <name val="Arial Narrow"/>
      <family val="2"/>
    </font>
    <font>
      <sz val="12"/>
      <color indexed="10"/>
      <name val="Bernard MT Condensed"/>
      <family val="1"/>
    </font>
    <font>
      <sz val="12"/>
      <name val="Arial"/>
      <family val="2"/>
    </font>
    <font>
      <sz val="10"/>
      <color rgb="FFC00000"/>
      <name val="Arial"/>
      <family val="2"/>
    </font>
    <font>
      <sz val="10"/>
      <color rgb="FFC00000"/>
      <name val="Arial Narrow"/>
      <family val="2"/>
    </font>
    <font>
      <sz val="10"/>
      <color indexed="8"/>
      <name val="Arial"/>
      <family val="2"/>
    </font>
    <font>
      <b/>
      <sz val="12"/>
      <color indexed="8"/>
      <name val="Arial"/>
      <family val="2"/>
    </font>
    <font>
      <b/>
      <sz val="10"/>
      <color indexed="8"/>
      <name val="Arial"/>
      <family val="2"/>
    </font>
    <font>
      <b/>
      <sz val="11"/>
      <color indexed="8"/>
      <name val="Arial"/>
      <family val="2"/>
    </font>
    <font>
      <sz val="11"/>
      <color theme="1"/>
      <name val="Calibri"/>
      <family val="2"/>
      <charset val="1"/>
      <scheme val="minor"/>
    </font>
    <font>
      <b/>
      <i/>
      <sz val="11"/>
      <name val="Arial"/>
      <family val="2"/>
    </font>
    <font>
      <sz val="10"/>
      <color theme="9" tint="0.79998168889431442"/>
      <name val="Arial"/>
      <family val="2"/>
    </font>
    <font>
      <b/>
      <sz val="10"/>
      <color theme="0"/>
      <name val="Arial"/>
      <family val="2"/>
    </font>
    <font>
      <b/>
      <sz val="12"/>
      <name val="Antique Olive Compact"/>
    </font>
    <font>
      <sz val="10"/>
      <name val="Arial"/>
      <family val="2"/>
    </font>
    <font>
      <sz val="11"/>
      <name val="Bernard MT Condensed"/>
      <family val="1"/>
    </font>
    <font>
      <sz val="14"/>
      <name val="Arial"/>
      <family val="2"/>
    </font>
    <font>
      <b/>
      <sz val="16"/>
      <color theme="1"/>
      <name val="Arial"/>
      <family val="2"/>
    </font>
    <font>
      <u/>
      <sz val="11"/>
      <color theme="10"/>
      <name val="Calibri"/>
      <family val="2"/>
      <scheme val="minor"/>
    </font>
    <font>
      <u/>
      <sz val="11"/>
      <color theme="10"/>
      <name val="Arial"/>
      <family val="2"/>
    </font>
    <font>
      <u/>
      <sz val="11"/>
      <color rgb="FFC00000"/>
      <name val="Arial"/>
      <family val="2"/>
    </font>
    <font>
      <sz val="14"/>
      <color theme="1"/>
      <name val="Bernard MT Condensed"/>
      <family val="1"/>
    </font>
    <font>
      <u/>
      <sz val="14"/>
      <color theme="10"/>
      <name val="Bernard MT Condensed"/>
      <family val="1"/>
    </font>
    <font>
      <sz val="14"/>
      <color theme="3" tint="-0.499984740745262"/>
      <name val="Bernard MT Condensed"/>
      <family val="1"/>
    </font>
    <font>
      <sz val="11"/>
      <color theme="3" tint="-0.499984740745262"/>
      <name val="Arial"/>
      <family val="2"/>
    </font>
    <font>
      <b/>
      <sz val="16"/>
      <color theme="3" tint="-0.499984740745262"/>
      <name val="Arial"/>
      <family val="2"/>
    </font>
    <font>
      <sz val="18"/>
      <color theme="0"/>
      <name val="Arial Black"/>
      <family val="2"/>
    </font>
    <font>
      <sz val="16"/>
      <name val="Arial"/>
      <family val="2"/>
    </font>
    <font>
      <b/>
      <sz val="12"/>
      <color theme="0"/>
      <name val="Arial"/>
      <family val="2"/>
    </font>
    <font>
      <sz val="12"/>
      <name val="Calibri"/>
      <family val="2"/>
      <scheme val="minor"/>
    </font>
    <font>
      <b/>
      <u/>
      <sz val="12"/>
      <name val="Calibri"/>
      <family val="2"/>
      <scheme val="minor"/>
    </font>
    <font>
      <b/>
      <u/>
      <sz val="10"/>
      <name val="Calibri"/>
      <family val="2"/>
      <scheme val="minor"/>
    </font>
    <font>
      <b/>
      <sz val="11"/>
      <name val="Arial Narrow"/>
      <family val="2"/>
    </font>
    <font>
      <u/>
      <sz val="14"/>
      <name val="Bernard MT Condensed"/>
      <family val="1"/>
    </font>
    <font>
      <b/>
      <sz val="12"/>
      <color theme="0"/>
      <name val="Calibri"/>
      <family val="2"/>
      <scheme val="minor"/>
    </font>
    <font>
      <sz val="9"/>
      <color indexed="81"/>
      <name val="Tahoma"/>
      <family val="2"/>
    </font>
    <font>
      <b/>
      <sz val="9"/>
      <color indexed="81"/>
      <name val="Tahoma"/>
      <family val="2"/>
    </font>
    <font>
      <u/>
      <sz val="11"/>
      <name val="Bernard MT Condensed"/>
      <family val="1"/>
    </font>
    <font>
      <b/>
      <sz val="11"/>
      <color theme="0"/>
      <name val="Calibri"/>
      <family val="2"/>
      <scheme val="minor"/>
    </font>
    <font>
      <sz val="8"/>
      <name val="Arial"/>
      <family val="2"/>
    </font>
    <font>
      <sz val="11"/>
      <color theme="0" tint="-0.249977111117893"/>
      <name val="Calibri"/>
      <family val="2"/>
      <scheme val="minor"/>
    </font>
    <font>
      <sz val="10"/>
      <name val="Trebuchet MS"/>
      <family val="2"/>
    </font>
  </fonts>
  <fills count="24">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rgb="FFD6DCE4"/>
      </patternFill>
    </fill>
    <fill>
      <patternFill patternType="solid">
        <fgColor indexed="22"/>
        <bgColor indexed="64"/>
      </patternFill>
    </fill>
    <fill>
      <patternFill patternType="solid">
        <fgColor rgb="FFFFFF99"/>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9"/>
        <bgColor indexed="64"/>
      </patternFill>
    </fill>
    <fill>
      <patternFill patternType="solid">
        <fgColor theme="5"/>
        <bgColor indexed="64"/>
      </patternFill>
    </fill>
    <fill>
      <patternFill patternType="solid">
        <fgColor rgb="FFC0000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FF0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top/>
      <bottom style="thin">
        <color rgb="FF000000"/>
      </bottom>
      <diagonal/>
    </border>
    <border>
      <left style="thin">
        <color rgb="FF000000"/>
      </left>
      <right/>
      <top style="thin">
        <color indexed="64"/>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rgb="FF000000"/>
      </top>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style="thin">
        <color indexed="64"/>
      </bottom>
      <diagonal/>
    </border>
    <border>
      <left/>
      <right style="thin">
        <color rgb="FF000000"/>
      </right>
      <top style="thin">
        <color indexed="64"/>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diagonal/>
    </border>
    <border>
      <left style="thin">
        <color rgb="FF000000"/>
      </left>
      <right style="thin">
        <color rgb="FF000000"/>
      </right>
      <top/>
      <bottom style="thin">
        <color indexed="64"/>
      </bottom>
      <diagonal/>
    </border>
    <border>
      <left/>
      <right style="thin">
        <color rgb="FF000000"/>
      </right>
      <top style="thin">
        <color indexed="64"/>
      </top>
      <bottom/>
      <diagonal/>
    </border>
    <border>
      <left/>
      <right style="thin">
        <color indexed="64"/>
      </right>
      <top/>
      <bottom style="thin">
        <color rgb="FF000000"/>
      </bottom>
      <diagonal/>
    </border>
    <border>
      <left style="thin">
        <color rgb="FF000000"/>
      </left>
      <right/>
      <top style="thin">
        <color indexed="64"/>
      </top>
      <bottom style="thin">
        <color indexed="64"/>
      </bottom>
      <diagonal/>
    </border>
    <border>
      <left style="thin">
        <color indexed="64"/>
      </left>
      <right/>
      <top/>
      <bottom style="thin">
        <color rgb="FF000000"/>
      </bottom>
      <diagonal/>
    </border>
    <border>
      <left style="thin">
        <color indexed="64"/>
      </left>
      <right/>
      <top style="thin">
        <color rgb="FF000000"/>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bottom style="double">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indexed="64"/>
      </bottom>
      <diagonal/>
    </border>
  </borders>
  <cellStyleXfs count="13">
    <xf numFmtId="0" fontId="0" fillId="0" borderId="0"/>
    <xf numFmtId="164" fontId="6" fillId="0" borderId="0" applyFont="0" applyFill="0" applyBorder="0" applyAlignment="0" applyProtection="0"/>
    <xf numFmtId="0" fontId="7" fillId="0" borderId="0"/>
    <xf numFmtId="9" fontId="6" fillId="0" borderId="0" applyFont="0" applyFill="0" applyBorder="0" applyAlignment="0" applyProtection="0"/>
    <xf numFmtId="0" fontId="23" fillId="0" borderId="0"/>
    <xf numFmtId="0" fontId="35" fillId="0" borderId="0" applyNumberFormat="0" applyFill="0" applyBorder="0" applyAlignment="0" applyProtection="0">
      <alignment vertical="top"/>
      <protection locked="0"/>
    </xf>
    <xf numFmtId="0" fontId="23" fillId="0" borderId="0"/>
    <xf numFmtId="0" fontId="6" fillId="0" borderId="0"/>
    <xf numFmtId="0" fontId="59" fillId="0" borderId="0"/>
    <xf numFmtId="0" fontId="23" fillId="0" borderId="0"/>
    <xf numFmtId="0" fontId="64" fillId="0" borderId="0"/>
    <xf numFmtId="0" fontId="68" fillId="0" borderId="0" applyNumberFormat="0" applyFill="0" applyBorder="0" applyAlignment="0" applyProtection="0"/>
    <xf numFmtId="0" fontId="69" fillId="0" borderId="0" applyNumberFormat="0" applyFill="0" applyBorder="0" applyAlignment="0" applyProtection="0"/>
  </cellStyleXfs>
  <cellXfs count="942">
    <xf numFmtId="0" fontId="0" fillId="0" borderId="0" xfId="0"/>
    <xf numFmtId="0" fontId="0" fillId="0" borderId="0" xfId="0" applyFont="1" applyAlignment="1"/>
    <xf numFmtId="0" fontId="10" fillId="0" borderId="0" xfId="0" applyFont="1" applyAlignment="1">
      <alignment horizontal="center"/>
    </xf>
    <xf numFmtId="0" fontId="10" fillId="0" borderId="0" xfId="0" applyFont="1" applyAlignment="1">
      <alignment horizontal="center"/>
    </xf>
    <xf numFmtId="0" fontId="11" fillId="0" borderId="0" xfId="0" applyFont="1" applyAlignment="1"/>
    <xf numFmtId="0" fontId="12" fillId="0" borderId="0" xfId="0" applyFont="1" applyAlignment="1">
      <alignment horizontal="center"/>
    </xf>
    <xf numFmtId="0" fontId="18" fillId="0" borderId="0" xfId="0" applyFont="1" applyAlignment="1">
      <alignment horizontal="center"/>
    </xf>
    <xf numFmtId="0" fontId="25" fillId="0" borderId="18" xfId="0" applyFont="1" applyBorder="1" applyAlignment="1">
      <alignment horizontal="left" vertical="top" indent="1"/>
    </xf>
    <xf numFmtId="0" fontId="25" fillId="0" borderId="16" xfId="0" applyFont="1" applyBorder="1" applyAlignment="1">
      <alignment vertical="top"/>
    </xf>
    <xf numFmtId="0" fontId="25" fillId="0" borderId="16" xfId="0" applyFont="1" applyBorder="1" applyAlignment="1">
      <alignment vertical="center"/>
    </xf>
    <xf numFmtId="0" fontId="19" fillId="2" borderId="1" xfId="0" applyFont="1" applyFill="1" applyBorder="1"/>
    <xf numFmtId="0" fontId="14" fillId="0" borderId="1" xfId="0" applyFont="1" applyBorder="1" applyAlignment="1">
      <alignment horizontal="center"/>
    </xf>
    <xf numFmtId="0" fontId="0" fillId="6" borderId="0" xfId="0" applyFill="1"/>
    <xf numFmtId="0" fontId="14" fillId="6" borderId="0" xfId="0" applyFont="1" applyFill="1"/>
    <xf numFmtId="0" fontId="14" fillId="6" borderId="0" xfId="0" applyFont="1" applyFill="1" applyAlignment="1"/>
    <xf numFmtId="0" fontId="0" fillId="6" borderId="0" xfId="0" applyFont="1" applyFill="1" applyAlignment="1"/>
    <xf numFmtId="0" fontId="0" fillId="6" borderId="0" xfId="0" applyFont="1" applyFill="1"/>
    <xf numFmtId="0" fontId="0" fillId="6" borderId="0" xfId="0" applyFont="1" applyFill="1" applyAlignment="1">
      <alignment vertical="center"/>
    </xf>
    <xf numFmtId="0" fontId="14" fillId="6" borderId="0" xfId="0" applyFont="1" applyFill="1" applyAlignment="1">
      <alignment horizontal="center"/>
    </xf>
    <xf numFmtId="0" fontId="14" fillId="6" borderId="0" xfId="0" applyFont="1" applyFill="1" applyAlignment="1">
      <alignment vertical="center"/>
    </xf>
    <xf numFmtId="0" fontId="22" fillId="7" borderId="0" xfId="0" applyFont="1" applyFill="1" applyAlignment="1">
      <alignment horizontal="left" vertical="center" indent="1"/>
    </xf>
    <xf numFmtId="0" fontId="22" fillId="7" borderId="0" xfId="0" applyFont="1" applyFill="1" applyAlignment="1">
      <alignment horizontal="center"/>
    </xf>
    <xf numFmtId="0" fontId="19" fillId="7" borderId="0" xfId="0" applyFont="1" applyFill="1" applyAlignment="1">
      <alignment horizontal="center"/>
    </xf>
    <xf numFmtId="0" fontId="22" fillId="7" borderId="14" xfId="0" applyFont="1" applyFill="1" applyBorder="1" applyAlignment="1">
      <alignment horizontal="center" vertical="center"/>
    </xf>
    <xf numFmtId="0" fontId="23" fillId="7" borderId="14" xfId="0" applyFont="1" applyFill="1" applyBorder="1" applyAlignment="1">
      <alignment vertical="center"/>
    </xf>
    <xf numFmtId="0" fontId="25" fillId="7" borderId="16" xfId="0" applyFont="1" applyFill="1" applyBorder="1" applyAlignment="1">
      <alignment horizontal="left" vertical="top" indent="1"/>
    </xf>
    <xf numFmtId="0" fontId="25" fillId="7" borderId="17" xfId="0" applyFont="1" applyFill="1" applyBorder="1" applyAlignment="1">
      <alignment vertical="top"/>
    </xf>
    <xf numFmtId="0" fontId="25" fillId="7" borderId="18" xfId="0" applyFont="1" applyFill="1" applyBorder="1" applyAlignment="1">
      <alignment horizontal="left" vertical="top" indent="1"/>
    </xf>
    <xf numFmtId="0" fontId="22" fillId="7" borderId="16" xfId="0" applyFont="1" applyFill="1" applyBorder="1" applyAlignment="1">
      <alignment horizontal="left" vertical="top" wrapText="1" indent="1"/>
    </xf>
    <xf numFmtId="0" fontId="25" fillId="7" borderId="16" xfId="0" applyFont="1" applyFill="1" applyBorder="1" applyAlignment="1">
      <alignment vertical="top"/>
    </xf>
    <xf numFmtId="0" fontId="14" fillId="7" borderId="16" xfId="0" applyFont="1" applyFill="1" applyBorder="1" applyAlignment="1">
      <alignment vertical="top"/>
    </xf>
    <xf numFmtId="0" fontId="22" fillId="8" borderId="19" xfId="0" quotePrefix="1" applyFont="1" applyFill="1" applyBorder="1" applyAlignment="1">
      <alignment horizontal="center" vertical="center"/>
    </xf>
    <xf numFmtId="0" fontId="20" fillId="7" borderId="24" xfId="0" applyFont="1" applyFill="1" applyBorder="1" applyAlignment="1">
      <alignment horizontal="center" vertical="center"/>
    </xf>
    <xf numFmtId="0" fontId="25" fillId="7" borderId="22" xfId="0" applyFont="1" applyFill="1" applyBorder="1" applyAlignment="1">
      <alignment horizontal="left" vertical="center" wrapText="1"/>
    </xf>
    <xf numFmtId="1" fontId="14" fillId="7" borderId="4" xfId="1" applyNumberFormat="1" applyFont="1" applyFill="1" applyBorder="1" applyAlignment="1">
      <alignment horizontal="center" vertical="center" wrapText="1"/>
    </xf>
    <xf numFmtId="49" fontId="25" fillId="7" borderId="5" xfId="1" applyNumberFormat="1" applyFont="1" applyFill="1" applyBorder="1" applyAlignment="1">
      <alignment horizontal="left" vertical="center" wrapText="1"/>
    </xf>
    <xf numFmtId="0" fontId="20" fillId="7" borderId="32" xfId="0" applyFont="1" applyFill="1" applyBorder="1" applyAlignment="1">
      <alignment horizontal="center" vertical="center"/>
    </xf>
    <xf numFmtId="49" fontId="25" fillId="7" borderId="40" xfId="1" applyNumberFormat="1" applyFont="1" applyFill="1" applyBorder="1" applyAlignment="1">
      <alignment horizontal="left" vertical="center" wrapText="1"/>
    </xf>
    <xf numFmtId="0" fontId="20" fillId="7" borderId="18" xfId="0" applyFont="1" applyFill="1" applyBorder="1" applyAlignment="1">
      <alignment horizontal="center" vertical="center"/>
    </xf>
    <xf numFmtId="0" fontId="25" fillId="7" borderId="17" xfId="0" applyNumberFormat="1" applyFont="1" applyFill="1" applyBorder="1" applyAlignment="1">
      <alignment horizontal="left" vertical="center" wrapText="1"/>
    </xf>
    <xf numFmtId="17" fontId="25" fillId="7" borderId="17" xfId="0" applyNumberFormat="1" applyFont="1" applyFill="1" applyBorder="1" applyAlignment="1">
      <alignment horizontal="left" vertical="center" wrapText="1"/>
    </xf>
    <xf numFmtId="0" fontId="25" fillId="7" borderId="17" xfId="1" applyNumberFormat="1" applyFont="1" applyFill="1" applyBorder="1" applyAlignment="1">
      <alignment horizontal="left" vertical="center" wrapText="1"/>
    </xf>
    <xf numFmtId="0" fontId="25" fillId="7" borderId="17" xfId="0" applyFont="1" applyFill="1" applyBorder="1" applyAlignment="1">
      <alignment horizontal="left" vertical="center" wrapText="1"/>
    </xf>
    <xf numFmtId="0" fontId="19" fillId="7" borderId="0" xfId="0" applyFont="1" applyFill="1" applyAlignment="1"/>
    <xf numFmtId="0" fontId="25" fillId="7" borderId="0" xfId="0" applyFont="1" applyFill="1" applyAlignment="1">
      <alignment horizontal="center"/>
    </xf>
    <xf numFmtId="0" fontId="14" fillId="7" borderId="0" xfId="0" applyFont="1" applyFill="1"/>
    <xf numFmtId="0" fontId="25" fillId="7" borderId="20" xfId="0" applyFont="1" applyFill="1" applyBorder="1" applyAlignment="1">
      <alignment horizontal="center"/>
    </xf>
    <xf numFmtId="0" fontId="25" fillId="7" borderId="32" xfId="0" applyFont="1" applyFill="1" applyBorder="1" applyAlignment="1">
      <alignment horizontal="left" vertical="top" indent="1"/>
    </xf>
    <xf numFmtId="0" fontId="25" fillId="7" borderId="14" xfId="0" applyFont="1" applyFill="1" applyBorder="1" applyAlignment="1">
      <alignment horizontal="left" vertical="center"/>
    </xf>
    <xf numFmtId="0" fontId="25" fillId="7" borderId="12" xfId="0" applyFont="1" applyFill="1" applyBorder="1" applyAlignment="1">
      <alignment horizontal="left" vertical="center"/>
    </xf>
    <xf numFmtId="0" fontId="25" fillId="7" borderId="16" xfId="0" applyFont="1" applyFill="1" applyBorder="1" applyAlignment="1">
      <alignment horizontal="center"/>
    </xf>
    <xf numFmtId="0" fontId="25" fillId="7" borderId="8" xfId="0" applyFont="1" applyFill="1" applyBorder="1" applyAlignment="1">
      <alignment horizontal="left" vertical="center"/>
    </xf>
    <xf numFmtId="0" fontId="25" fillId="7" borderId="5" xfId="0" applyFont="1" applyFill="1" applyBorder="1" applyAlignment="1">
      <alignment horizontal="left" vertical="center"/>
    </xf>
    <xf numFmtId="0" fontId="25" fillId="7" borderId="24" xfId="0" applyFont="1" applyFill="1" applyBorder="1" applyAlignment="1">
      <alignment horizontal="left" vertical="top" indent="1"/>
    </xf>
    <xf numFmtId="0" fontId="25" fillId="7" borderId="15" xfId="0" applyFont="1" applyFill="1" applyBorder="1" applyAlignment="1">
      <alignment horizontal="left" vertical="center"/>
    </xf>
    <xf numFmtId="0" fontId="25" fillId="7" borderId="21" xfId="0" applyFont="1" applyFill="1" applyBorder="1" applyAlignment="1">
      <alignment horizontal="center"/>
    </xf>
    <xf numFmtId="0" fontId="25" fillId="7" borderId="10" xfId="0" applyFont="1" applyFill="1" applyBorder="1" applyAlignment="1">
      <alignment horizontal="left" vertical="center"/>
    </xf>
    <xf numFmtId="0" fontId="25" fillId="7" borderId="21" xfId="0" applyFont="1" applyFill="1" applyBorder="1" applyAlignment="1">
      <alignment horizontal="center" vertical="top"/>
    </xf>
    <xf numFmtId="0" fontId="25" fillId="7" borderId="4" xfId="0" applyFont="1" applyFill="1" applyBorder="1" applyAlignment="1">
      <alignment horizontal="left" vertical="top" indent="1"/>
    </xf>
    <xf numFmtId="0" fontId="25" fillId="7" borderId="8" xfId="0" applyFont="1" applyFill="1" applyBorder="1" applyAlignment="1">
      <alignment horizontal="left" vertical="top"/>
    </xf>
    <xf numFmtId="0" fontId="25" fillId="7" borderId="8" xfId="0" applyFont="1" applyFill="1" applyBorder="1" applyAlignment="1">
      <alignment horizontal="center" vertical="top"/>
    </xf>
    <xf numFmtId="0" fontId="22" fillId="8" borderId="1" xfId="0" quotePrefix="1" applyFont="1" applyFill="1" applyBorder="1" applyAlignment="1">
      <alignment horizontal="center" vertical="center"/>
    </xf>
    <xf numFmtId="0" fontId="22" fillId="8" borderId="1" xfId="0" quotePrefix="1" applyFont="1" applyFill="1" applyBorder="1" applyAlignment="1">
      <alignment horizontal="center" wrapText="1"/>
    </xf>
    <xf numFmtId="0" fontId="25" fillId="7" borderId="32" xfId="0" applyFont="1" applyFill="1" applyBorder="1" applyAlignment="1">
      <alignment horizontal="center" vertical="center" wrapText="1"/>
    </xf>
    <xf numFmtId="49" fontId="25" fillId="7" borderId="32" xfId="0" applyNumberFormat="1" applyFont="1" applyFill="1" applyBorder="1" applyAlignment="1">
      <alignment horizontal="center" vertical="center" wrapText="1"/>
    </xf>
    <xf numFmtId="0" fontId="14" fillId="7" borderId="0" xfId="0" applyFont="1" applyFill="1" applyAlignment="1">
      <alignment horizontal="center"/>
    </xf>
    <xf numFmtId="0" fontId="0" fillId="7" borderId="0" xfId="0" applyFont="1" applyFill="1"/>
    <xf numFmtId="0" fontId="9" fillId="7" borderId="0" xfId="0" applyFont="1" applyFill="1" applyAlignment="1"/>
    <xf numFmtId="0" fontId="9" fillId="7" borderId="0" xfId="0" applyFont="1" applyFill="1" applyBorder="1" applyAlignment="1"/>
    <xf numFmtId="0" fontId="0" fillId="7" borderId="0" xfId="0" applyFont="1" applyFill="1" applyAlignment="1"/>
    <xf numFmtId="0" fontId="19" fillId="7" borderId="0" xfId="0" applyFont="1" applyFill="1" applyBorder="1" applyAlignment="1">
      <alignment horizontal="center" wrapText="1"/>
    </xf>
    <xf numFmtId="0" fontId="1" fillId="7" borderId="0" xfId="0" applyFont="1" applyFill="1" applyBorder="1" applyAlignment="1"/>
    <xf numFmtId="0" fontId="10" fillId="7" borderId="16" xfId="0" applyFont="1" applyFill="1" applyBorder="1" applyAlignment="1">
      <alignment horizontal="left" vertical="top" indent="1"/>
    </xf>
    <xf numFmtId="0" fontId="10" fillId="7" borderId="17" xfId="0" applyFont="1" applyFill="1" applyBorder="1" applyAlignment="1">
      <alignment vertical="top"/>
    </xf>
    <xf numFmtId="0" fontId="10" fillId="7" borderId="18" xfId="0" applyFont="1" applyFill="1" applyBorder="1" applyAlignment="1">
      <alignment horizontal="left" vertical="top" indent="1"/>
    </xf>
    <xf numFmtId="0" fontId="12" fillId="7" borderId="16" xfId="0" applyFont="1" applyFill="1" applyBorder="1" applyAlignment="1">
      <alignment horizontal="center" vertical="top" wrapText="1"/>
    </xf>
    <xf numFmtId="0" fontId="10" fillId="7" borderId="17" xfId="0" applyFont="1" applyFill="1" applyBorder="1" applyAlignment="1">
      <alignment horizontal="left" vertical="top" indent="1"/>
    </xf>
    <xf numFmtId="0" fontId="10" fillId="7" borderId="16" xfId="0" applyFont="1" applyFill="1" applyBorder="1" applyAlignment="1">
      <alignment vertical="top"/>
    </xf>
    <xf numFmtId="0" fontId="12" fillId="8" borderId="19" xfId="0" quotePrefix="1" applyFont="1" applyFill="1" applyBorder="1" applyAlignment="1">
      <alignment horizontal="center" vertical="center"/>
    </xf>
    <xf numFmtId="0" fontId="12" fillId="8" borderId="53" xfId="0" quotePrefix="1" applyFont="1" applyFill="1" applyBorder="1" applyAlignment="1">
      <alignment horizontal="center" wrapText="1"/>
    </xf>
    <xf numFmtId="0" fontId="10" fillId="7" borderId="19"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0" fillId="7" borderId="0" xfId="0" applyFont="1" applyFill="1" applyAlignment="1">
      <alignment horizontal="right"/>
    </xf>
    <xf numFmtId="0" fontId="0" fillId="7" borderId="0" xfId="0" quotePrefix="1" applyFont="1" applyFill="1" applyAlignment="1"/>
    <xf numFmtId="0" fontId="31" fillId="7" borderId="0" xfId="0" applyFont="1" applyFill="1" applyAlignment="1"/>
    <xf numFmtId="0" fontId="31" fillId="7" borderId="0" xfId="0" applyFont="1" applyFill="1" applyBorder="1" applyAlignment="1"/>
    <xf numFmtId="0" fontId="14" fillId="7" borderId="0" xfId="0" applyFont="1" applyFill="1" applyAlignment="1"/>
    <xf numFmtId="0" fontId="23" fillId="7" borderId="0" xfId="0" applyFont="1" applyFill="1" applyBorder="1" applyAlignment="1"/>
    <xf numFmtId="0" fontId="22" fillId="7" borderId="16" xfId="0" applyFont="1" applyFill="1" applyBorder="1" applyAlignment="1">
      <alignment horizontal="center" vertical="top" wrapText="1"/>
    </xf>
    <xf numFmtId="0" fontId="25" fillId="7" borderId="16" xfId="0" applyFont="1" applyFill="1" applyBorder="1" applyAlignment="1">
      <alignment vertical="center"/>
    </xf>
    <xf numFmtId="0" fontId="22" fillId="7" borderId="16" xfId="0" applyFont="1" applyFill="1" applyBorder="1" applyAlignment="1">
      <alignment horizontal="center" wrapText="1"/>
    </xf>
    <xf numFmtId="0" fontId="25" fillId="7" borderId="35" xfId="0" applyFont="1" applyFill="1" applyBorder="1" applyAlignment="1">
      <alignment vertical="center"/>
    </xf>
    <xf numFmtId="0" fontId="22" fillId="7" borderId="16" xfId="0" applyFont="1" applyFill="1" applyBorder="1" applyAlignment="1">
      <alignment horizontal="center" vertical="center" wrapText="1"/>
    </xf>
    <xf numFmtId="0" fontId="19" fillId="7" borderId="1" xfId="0" applyFont="1" applyFill="1" applyBorder="1" applyAlignment="1">
      <alignment horizontal="center"/>
    </xf>
    <xf numFmtId="0" fontId="14" fillId="7" borderId="1" xfId="0" applyFont="1" applyFill="1" applyBorder="1" applyAlignment="1">
      <alignment horizontal="center"/>
    </xf>
    <xf numFmtId="0" fontId="14" fillId="7" borderId="1" xfId="0" applyFont="1" applyFill="1" applyBorder="1" applyAlignment="1">
      <alignment horizontal="center" vertical="center"/>
    </xf>
    <xf numFmtId="0" fontId="22" fillId="2" borderId="19"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53" xfId="0" applyFont="1" applyFill="1" applyBorder="1" applyAlignment="1">
      <alignment horizontal="center" vertical="center"/>
    </xf>
    <xf numFmtId="0" fontId="20" fillId="7" borderId="34" xfId="0" applyFont="1" applyFill="1" applyBorder="1" applyAlignment="1">
      <alignment horizontal="center" vertical="center"/>
    </xf>
    <xf numFmtId="0" fontId="25" fillId="7" borderId="47" xfId="1" applyNumberFormat="1" applyFont="1" applyFill="1" applyBorder="1" applyAlignment="1">
      <alignment horizontal="left" vertical="center" wrapText="1"/>
    </xf>
    <xf numFmtId="0" fontId="20" fillId="7" borderId="58" xfId="0" applyFont="1" applyFill="1" applyBorder="1" applyAlignment="1">
      <alignment horizontal="center" vertical="center"/>
    </xf>
    <xf numFmtId="0" fontId="25" fillId="7" borderId="5" xfId="0" applyFont="1" applyFill="1" applyBorder="1" applyAlignment="1">
      <alignment horizontal="left" vertical="center" wrapText="1"/>
    </xf>
    <xf numFmtId="0" fontId="25" fillId="7" borderId="5" xfId="1" applyNumberFormat="1" applyFont="1" applyFill="1" applyBorder="1" applyAlignment="1">
      <alignment horizontal="left" vertical="center" wrapText="1"/>
    </xf>
    <xf numFmtId="0" fontId="20" fillId="7" borderId="33" xfId="0" applyFont="1" applyFill="1" applyBorder="1" applyAlignment="1">
      <alignment horizontal="center" vertical="center"/>
    </xf>
    <xf numFmtId="0" fontId="25" fillId="7" borderId="49" xfId="0" applyFont="1" applyFill="1" applyBorder="1" applyAlignment="1">
      <alignment horizontal="left" vertical="center" wrapText="1"/>
    </xf>
    <xf numFmtId="0" fontId="25" fillId="7" borderId="45" xfId="0" applyFont="1" applyFill="1" applyBorder="1" applyAlignment="1">
      <alignment horizontal="center" vertical="center" wrapText="1"/>
    </xf>
    <xf numFmtId="49" fontId="25" fillId="7" borderId="58" xfId="0" applyNumberFormat="1" applyFont="1" applyFill="1" applyBorder="1" applyAlignment="1">
      <alignment horizontal="center" vertical="center" wrapText="1"/>
    </xf>
    <xf numFmtId="0" fontId="25" fillId="7" borderId="58" xfId="0" applyFont="1" applyFill="1" applyBorder="1" applyAlignment="1">
      <alignment horizontal="center" vertical="center" wrapText="1"/>
    </xf>
    <xf numFmtId="0" fontId="25" fillId="7" borderId="33" xfId="0" applyFont="1" applyFill="1" applyBorder="1" applyAlignment="1">
      <alignment horizontal="center" vertical="center" wrapText="1"/>
    </xf>
    <xf numFmtId="0" fontId="0" fillId="7" borderId="0" xfId="0" applyFont="1" applyFill="1" applyAlignment="1">
      <alignment horizontal="center"/>
    </xf>
    <xf numFmtId="0" fontId="22" fillId="7" borderId="0" xfId="0" applyFont="1" applyFill="1" applyAlignment="1">
      <alignment horizontal="left" vertical="center" indent="3"/>
    </xf>
    <xf numFmtId="0" fontId="19" fillId="7" borderId="0" xfId="0" applyFont="1" applyFill="1" applyAlignment="1">
      <alignment horizontal="left" indent="1"/>
    </xf>
    <xf numFmtId="0" fontId="10" fillId="7" borderId="16" xfId="0" applyFont="1" applyFill="1" applyBorder="1" applyAlignment="1">
      <alignment horizontal="center" vertical="top"/>
    </xf>
    <xf numFmtId="0" fontId="14" fillId="7" borderId="0" xfId="0" applyFont="1" applyFill="1" applyBorder="1" applyAlignment="1">
      <alignment horizontal="center" vertical="center"/>
    </xf>
    <xf numFmtId="0" fontId="14" fillId="7" borderId="0" xfId="0" applyFont="1" applyFill="1" applyBorder="1" applyAlignment="1">
      <alignment horizontal="center"/>
    </xf>
    <xf numFmtId="0" fontId="19" fillId="2" borderId="1" xfId="0" applyFont="1" applyFill="1" applyBorder="1" applyAlignment="1">
      <alignment horizontal="center" wrapText="1"/>
    </xf>
    <xf numFmtId="2" fontId="14" fillId="7" borderId="2" xfId="0" applyNumberFormat="1" applyFont="1" applyFill="1" applyBorder="1" applyAlignment="1">
      <alignment horizontal="center" vertical="center"/>
    </xf>
    <xf numFmtId="2" fontId="14" fillId="7" borderId="13" xfId="0" applyNumberFormat="1" applyFont="1" applyFill="1" applyBorder="1" applyAlignment="1">
      <alignment horizontal="center" vertical="center"/>
    </xf>
    <xf numFmtId="2" fontId="14" fillId="7" borderId="7" xfId="0" applyNumberFormat="1" applyFont="1" applyFill="1" applyBorder="1" applyAlignment="1">
      <alignment horizontal="center" vertical="center"/>
    </xf>
    <xf numFmtId="2" fontId="14" fillId="7" borderId="1" xfId="0" applyNumberFormat="1" applyFont="1" applyFill="1" applyBorder="1" applyAlignment="1">
      <alignment horizontal="center" vertical="center"/>
    </xf>
    <xf numFmtId="0" fontId="33" fillId="9" borderId="0" xfId="4" applyFont="1" applyFill="1"/>
    <xf numFmtId="0" fontId="33" fillId="9" borderId="0" xfId="4" applyFont="1" applyFill="1" applyAlignment="1">
      <alignment horizontal="left" indent="1"/>
    </xf>
    <xf numFmtId="0" fontId="33" fillId="9" borderId="0" xfId="4" applyFont="1" applyFill="1" applyAlignment="1">
      <alignment horizontal="center"/>
    </xf>
    <xf numFmtId="0" fontId="34" fillId="9" borderId="0" xfId="4" applyFont="1" applyFill="1" applyAlignment="1">
      <alignment horizontal="center"/>
    </xf>
    <xf numFmtId="0" fontId="36" fillId="0" borderId="61" xfId="5" applyFont="1" applyFill="1" applyBorder="1" applyAlignment="1" applyProtection="1">
      <alignment horizontal="left" vertical="center" wrapText="1"/>
    </xf>
    <xf numFmtId="0" fontId="23" fillId="7" borderId="0" xfId="6" applyFill="1" applyAlignment="1">
      <alignment horizontal="center"/>
    </xf>
    <xf numFmtId="0" fontId="37" fillId="7" borderId="0" xfId="6" applyFont="1" applyFill="1"/>
    <xf numFmtId="0" fontId="38" fillId="4" borderId="0" xfId="5" applyFont="1" applyFill="1" applyAlignment="1" applyProtection="1">
      <alignment horizontal="center" vertical="center" wrapText="1"/>
    </xf>
    <xf numFmtId="0" fontId="23" fillId="5" borderId="0" xfId="6" applyFill="1"/>
    <xf numFmtId="0" fontId="27" fillId="5" borderId="0" xfId="6" applyFont="1" applyFill="1"/>
    <xf numFmtId="0" fontId="23" fillId="9" borderId="0" xfId="6" applyFill="1"/>
    <xf numFmtId="0" fontId="23" fillId="0" borderId="0" xfId="6" applyFill="1"/>
    <xf numFmtId="0" fontId="39" fillId="0" borderId="0" xfId="6" applyFont="1" applyFill="1"/>
    <xf numFmtId="0" fontId="23" fillId="10" borderId="0" xfId="6" applyFont="1" applyFill="1"/>
    <xf numFmtId="0" fontId="27" fillId="10" borderId="0" xfId="6" applyFont="1" applyFill="1" applyBorder="1" applyAlignment="1">
      <alignment horizontal="left" indent="1"/>
    </xf>
    <xf numFmtId="0" fontId="23" fillId="10" borderId="0" xfId="6" applyFont="1" applyFill="1" applyBorder="1"/>
    <xf numFmtId="0" fontId="40" fillId="10" borderId="0" xfId="6" applyFont="1" applyFill="1" applyBorder="1"/>
    <xf numFmtId="0" fontId="23" fillId="0" borderId="0" xfId="6" applyFont="1" applyFill="1"/>
    <xf numFmtId="0" fontId="27" fillId="0" borderId="0" xfId="6" applyFont="1" applyFill="1" applyAlignment="1"/>
    <xf numFmtId="0" fontId="23" fillId="0" borderId="0" xfId="6" applyFont="1" applyFill="1" applyAlignment="1">
      <alignment horizontal="center"/>
    </xf>
    <xf numFmtId="0" fontId="41" fillId="0" borderId="0" xfId="6" quotePrefix="1" applyFont="1" applyFill="1" applyBorder="1" applyAlignment="1"/>
    <xf numFmtId="0" fontId="42" fillId="0" borderId="0" xfId="6" applyFont="1" applyFill="1"/>
    <xf numFmtId="0" fontId="23" fillId="0" borderId="0" xfId="6" applyFont="1" applyFill="1" applyBorder="1"/>
    <xf numFmtId="0" fontId="23" fillId="9" borderId="0" xfId="6" applyFont="1" applyFill="1"/>
    <xf numFmtId="0" fontId="23" fillId="10" borderId="0" xfId="6" applyFont="1" applyFill="1" applyBorder="1" applyAlignment="1">
      <alignment horizontal="center"/>
    </xf>
    <xf numFmtId="0" fontId="43" fillId="10" borderId="0" xfId="6" applyFont="1" applyFill="1" applyBorder="1" applyProtection="1"/>
    <xf numFmtId="0" fontId="44" fillId="0" borderId="0" xfId="6" applyFont="1" applyFill="1"/>
    <xf numFmtId="0" fontId="41" fillId="10" borderId="0" xfId="6" quotePrefix="1" applyFont="1" applyFill="1" applyBorder="1"/>
    <xf numFmtId="0" fontId="23" fillId="0" borderId="0" xfId="6" applyFont="1" applyFill="1" applyAlignment="1"/>
    <xf numFmtId="15" fontId="41" fillId="0" borderId="0" xfId="6" quotePrefix="1" applyNumberFormat="1" applyFont="1" applyFill="1"/>
    <xf numFmtId="0" fontId="41" fillId="10" borderId="0" xfId="6" applyFont="1" applyFill="1" applyBorder="1"/>
    <xf numFmtId="0" fontId="23" fillId="0" borderId="0" xfId="6" applyFont="1" applyFill="1" applyBorder="1" applyAlignment="1"/>
    <xf numFmtId="0" fontId="41" fillId="0" borderId="0" xfId="6" applyFont="1" applyFill="1"/>
    <xf numFmtId="0" fontId="41" fillId="10" borderId="0" xfId="6" applyFont="1" applyFill="1" applyBorder="1" applyProtection="1"/>
    <xf numFmtId="0" fontId="45" fillId="10" borderId="0" xfId="6" applyFont="1" applyFill="1" applyBorder="1"/>
    <xf numFmtId="15" fontId="41" fillId="0" borderId="0" xfId="6" quotePrefix="1" applyNumberFormat="1" applyFont="1" applyFill="1" applyBorder="1" applyAlignment="1"/>
    <xf numFmtId="0" fontId="46" fillId="10" borderId="0" xfId="6" applyFont="1" applyFill="1" applyBorder="1"/>
    <xf numFmtId="15" fontId="46" fillId="0" borderId="0" xfId="6" applyNumberFormat="1" applyFont="1" applyFill="1"/>
    <xf numFmtId="15" fontId="41" fillId="0" borderId="0" xfId="6" applyNumberFormat="1" applyFont="1" applyFill="1"/>
    <xf numFmtId="15" fontId="41" fillId="0" borderId="0" xfId="6" quotePrefix="1" applyNumberFormat="1" applyFont="1" applyFill="1" applyProtection="1"/>
    <xf numFmtId="0" fontId="23" fillId="10" borderId="0" xfId="6" applyFont="1" applyFill="1" applyAlignment="1">
      <alignment horizontal="center"/>
    </xf>
    <xf numFmtId="0" fontId="47" fillId="10" borderId="0" xfId="6" applyFont="1" applyFill="1"/>
    <xf numFmtId="15" fontId="40" fillId="0" borderId="0" xfId="6" quotePrefix="1" applyNumberFormat="1" applyFont="1" applyFill="1"/>
    <xf numFmtId="0" fontId="23" fillId="11" borderId="0" xfId="6" applyFont="1" applyFill="1"/>
    <xf numFmtId="0" fontId="27" fillId="11" borderId="0" xfId="6" applyFont="1" applyFill="1" applyBorder="1" applyAlignment="1">
      <alignment horizontal="left" indent="1"/>
    </xf>
    <xf numFmtId="0" fontId="23" fillId="11" borderId="0" xfId="6" applyFont="1" applyFill="1" applyBorder="1"/>
    <xf numFmtId="0" fontId="48" fillId="11" borderId="0" xfId="6" applyFont="1" applyFill="1" applyBorder="1"/>
    <xf numFmtId="0" fontId="40" fillId="11" borderId="0" xfId="6" applyFont="1" applyFill="1" applyBorder="1"/>
    <xf numFmtId="0" fontId="40" fillId="11" borderId="0" xfId="6" quotePrefix="1" applyFont="1" applyFill="1" applyBorder="1" applyAlignment="1"/>
    <xf numFmtId="0" fontId="42" fillId="11" borderId="0" xfId="6" applyFont="1" applyFill="1"/>
    <xf numFmtId="0" fontId="23" fillId="11" borderId="0" xfId="6" applyFont="1" applyFill="1" applyBorder="1" applyAlignment="1">
      <alignment horizontal="center"/>
    </xf>
    <xf numFmtId="0" fontId="50" fillId="12" borderId="0" xfId="6" applyFont="1" applyFill="1" applyBorder="1"/>
    <xf numFmtId="0" fontId="23" fillId="12" borderId="0" xfId="6" applyFont="1" applyFill="1" applyBorder="1"/>
    <xf numFmtId="0" fontId="44" fillId="12" borderId="0" xfId="6" applyFont="1" applyFill="1" applyBorder="1"/>
    <xf numFmtId="15" fontId="51" fillId="7" borderId="0" xfId="6" applyNumberFormat="1" applyFont="1" applyFill="1" applyBorder="1" applyAlignment="1" applyProtection="1">
      <alignment horizontal="left" indent="1"/>
    </xf>
    <xf numFmtId="0" fontId="40" fillId="12" borderId="0" xfId="6" applyFont="1" applyFill="1" applyBorder="1"/>
    <xf numFmtId="0" fontId="23" fillId="11" borderId="0" xfId="6" applyFont="1" applyFill="1" applyAlignment="1"/>
    <xf numFmtId="0" fontId="23" fillId="11" borderId="0" xfId="6" applyFont="1" applyFill="1" applyAlignment="1">
      <alignment horizontal="center"/>
    </xf>
    <xf numFmtId="15" fontId="40" fillId="11" borderId="0" xfId="6" quotePrefix="1" applyNumberFormat="1" applyFont="1" applyFill="1" applyBorder="1" applyAlignment="1"/>
    <xf numFmtId="15" fontId="40" fillId="11" borderId="0" xfId="6" quotePrefix="1" applyNumberFormat="1" applyFont="1" applyFill="1"/>
    <xf numFmtId="0" fontId="53" fillId="10" borderId="0" xfId="6" applyFont="1" applyFill="1"/>
    <xf numFmtId="0" fontId="53" fillId="11" borderId="0" xfId="6" applyFont="1" applyFill="1" applyBorder="1"/>
    <xf numFmtId="0" fontId="54" fillId="12" borderId="0" xfId="6" applyFont="1" applyFill="1" applyBorder="1"/>
    <xf numFmtId="0" fontId="22" fillId="7" borderId="14" xfId="0" applyFont="1" applyFill="1" applyBorder="1" applyAlignment="1">
      <alignment horizontal="left" vertical="center" wrapText="1" indent="1"/>
    </xf>
    <xf numFmtId="0" fontId="21" fillId="2" borderId="7" xfId="0" applyFont="1" applyFill="1" applyBorder="1" applyAlignment="1">
      <alignment horizontal="center" vertical="center"/>
    </xf>
    <xf numFmtId="0" fontId="55" fillId="9" borderId="0" xfId="7" applyFont="1" applyFill="1" applyAlignment="1"/>
    <xf numFmtId="0" fontId="55" fillId="9" borderId="0" xfId="7" applyFont="1" applyFill="1"/>
    <xf numFmtId="0" fontId="56" fillId="14" borderId="0" xfId="7" applyFont="1" applyFill="1" applyAlignment="1">
      <alignment horizontal="left" vertical="center" indent="1"/>
    </xf>
    <xf numFmtId="0" fontId="55" fillId="14" borderId="0" xfId="7" applyFont="1" applyFill="1"/>
    <xf numFmtId="0" fontId="57" fillId="14" borderId="0" xfId="7" applyFont="1" applyFill="1" applyAlignment="1">
      <alignment horizontal="center" vertical="center" wrapText="1"/>
    </xf>
    <xf numFmtId="2" fontId="57" fillId="14" borderId="0" xfId="7" applyNumberFormat="1" applyFont="1" applyFill="1" applyAlignment="1">
      <alignment horizontal="center" vertical="center" wrapText="1"/>
    </xf>
    <xf numFmtId="0" fontId="58" fillId="14" borderId="0" xfId="7" applyFont="1" applyFill="1" applyAlignment="1">
      <alignment horizontal="left" vertical="center" indent="1"/>
    </xf>
    <xf numFmtId="0" fontId="57" fillId="9" borderId="2" xfId="8" applyFont="1" applyFill="1" applyBorder="1" applyAlignment="1" applyProtection="1">
      <alignment horizontal="center" vertical="center" wrapText="1"/>
      <protection hidden="1"/>
    </xf>
    <xf numFmtId="0" fontId="57" fillId="9" borderId="3" xfId="8" applyFont="1" applyFill="1" applyBorder="1" applyAlignment="1" applyProtection="1">
      <alignment horizontal="center" vertical="center" wrapText="1"/>
      <protection hidden="1"/>
    </xf>
    <xf numFmtId="0" fontId="57" fillId="9" borderId="10" xfId="8" applyFont="1" applyFill="1" applyBorder="1" applyAlignment="1" applyProtection="1">
      <alignment horizontal="center" vertical="center" wrapText="1"/>
      <protection hidden="1"/>
    </xf>
    <xf numFmtId="0" fontId="57" fillId="9" borderId="4" xfId="8" applyFont="1" applyFill="1" applyBorder="1" applyAlignment="1" applyProtection="1">
      <alignment horizontal="center" vertical="center" wrapText="1"/>
      <protection hidden="1"/>
    </xf>
    <xf numFmtId="0" fontId="57" fillId="9" borderId="8" xfId="8" applyFont="1" applyFill="1" applyBorder="1" applyAlignment="1" applyProtection="1">
      <alignment horizontal="center" vertical="center" wrapText="1"/>
      <protection hidden="1"/>
    </xf>
    <xf numFmtId="0" fontId="57" fillId="9" borderId="5" xfId="8" applyFont="1" applyFill="1" applyBorder="1" applyAlignment="1" applyProtection="1">
      <alignment horizontal="center" vertical="center" wrapText="1"/>
      <protection hidden="1"/>
    </xf>
    <xf numFmtId="0" fontId="57" fillId="9" borderId="7" xfId="8" applyFont="1" applyFill="1" applyBorder="1" applyAlignment="1" applyProtection="1">
      <alignment horizontal="center" vertical="center" wrapText="1"/>
      <protection hidden="1"/>
    </xf>
    <xf numFmtId="0" fontId="57" fillId="9" borderId="11" xfId="8" applyFont="1" applyFill="1" applyBorder="1" applyAlignment="1" applyProtection="1">
      <alignment horizontal="center" vertical="center" wrapText="1"/>
      <protection hidden="1"/>
    </xf>
    <xf numFmtId="0" fontId="57" fillId="9" borderId="12" xfId="8" applyFont="1" applyFill="1" applyBorder="1" applyAlignment="1" applyProtection="1">
      <alignment horizontal="center" vertical="center" wrapText="1"/>
      <protection hidden="1"/>
    </xf>
    <xf numFmtId="0" fontId="57" fillId="9" borderId="1" xfId="8" applyFont="1" applyFill="1" applyBorder="1" applyAlignment="1" applyProtection="1">
      <alignment horizontal="center" vertical="center" wrapText="1"/>
      <protection hidden="1"/>
    </xf>
    <xf numFmtId="0" fontId="57" fillId="14" borderId="2" xfId="8" applyFont="1" applyFill="1" applyBorder="1" applyAlignment="1" applyProtection="1">
      <alignment horizontal="center" vertical="top" wrapText="1"/>
      <protection hidden="1"/>
    </xf>
    <xf numFmtId="0" fontId="55" fillId="14" borderId="4" xfId="8" applyFont="1" applyFill="1" applyBorder="1" applyAlignment="1" applyProtection="1">
      <alignment horizontal="center" vertical="top" wrapText="1"/>
      <protection hidden="1"/>
    </xf>
    <xf numFmtId="0" fontId="55" fillId="14" borderId="5" xfId="8" applyFont="1" applyFill="1" applyBorder="1" applyAlignment="1" applyProtection="1">
      <alignment horizontal="left" vertical="top" wrapText="1"/>
      <protection hidden="1"/>
    </xf>
    <xf numFmtId="0" fontId="55" fillId="14" borderId="1" xfId="8" applyFont="1" applyFill="1" applyBorder="1" applyAlignment="1" applyProtection="1">
      <alignment horizontal="center" vertical="center" wrapText="1"/>
      <protection locked="0"/>
    </xf>
    <xf numFmtId="0" fontId="57" fillId="14" borderId="13" xfId="8" applyFont="1" applyFill="1" applyBorder="1" applyAlignment="1" applyProtection="1">
      <alignment horizontal="center" vertical="top" wrapText="1"/>
      <protection hidden="1"/>
    </xf>
    <xf numFmtId="0" fontId="57" fillId="14" borderId="7" xfId="8" applyFont="1" applyFill="1" applyBorder="1" applyAlignment="1" applyProtection="1">
      <alignment horizontal="center" vertical="top" wrapText="1"/>
      <protection hidden="1"/>
    </xf>
    <xf numFmtId="0" fontId="55" fillId="14" borderId="8" xfId="8" applyFont="1" applyFill="1" applyBorder="1" applyAlignment="1" applyProtection="1">
      <alignment horizontal="center" vertical="top" wrapText="1"/>
      <protection hidden="1"/>
    </xf>
    <xf numFmtId="0" fontId="57" fillId="14" borderId="4" xfId="7" applyFont="1" applyFill="1" applyBorder="1"/>
    <xf numFmtId="0" fontId="57" fillId="14" borderId="8" xfId="8" applyFont="1" applyFill="1" applyBorder="1" applyAlignment="1" applyProtection="1">
      <alignment horizontal="center" vertical="center" wrapText="1"/>
      <protection hidden="1"/>
    </xf>
    <xf numFmtId="0" fontId="57" fillId="14" borderId="5" xfId="8" applyFont="1" applyFill="1" applyBorder="1" applyAlignment="1" applyProtection="1">
      <alignment horizontal="center" vertical="center" wrapText="1"/>
      <protection hidden="1"/>
    </xf>
    <xf numFmtId="2" fontId="57" fillId="14" borderId="8" xfId="8" applyNumberFormat="1" applyFont="1" applyFill="1" applyBorder="1" applyAlignment="1" applyProtection="1">
      <alignment horizontal="center" vertical="center" wrapText="1"/>
      <protection hidden="1"/>
    </xf>
    <xf numFmtId="0" fontId="55" fillId="14" borderId="4" xfId="8" applyFont="1" applyFill="1" applyBorder="1" applyAlignment="1" applyProtection="1">
      <alignment horizontal="center" vertical="center" wrapText="1"/>
      <protection hidden="1"/>
    </xf>
    <xf numFmtId="0" fontId="55" fillId="14" borderId="8" xfId="8" applyFont="1" applyFill="1" applyBorder="1" applyAlignment="1" applyProtection="1">
      <alignment horizontal="center" vertical="center" wrapText="1"/>
      <protection hidden="1"/>
    </xf>
    <xf numFmtId="0" fontId="55" fillId="14" borderId="5" xfId="8" applyFont="1" applyFill="1" applyBorder="1" applyAlignment="1" applyProtection="1">
      <alignment horizontal="left" vertical="center" wrapText="1"/>
      <protection hidden="1"/>
    </xf>
    <xf numFmtId="0" fontId="57" fillId="14" borderId="4" xfId="8" applyFont="1" applyFill="1" applyBorder="1" applyAlignment="1" applyProtection="1">
      <alignment horizontal="center" vertical="center" wrapText="1"/>
      <protection hidden="1"/>
    </xf>
    <xf numFmtId="0" fontId="60" fillId="0" borderId="8" xfId="9" applyFont="1" applyFill="1" applyBorder="1" applyAlignment="1">
      <alignment horizontal="center" vertical="center"/>
    </xf>
    <xf numFmtId="0" fontId="57" fillId="14" borderId="0" xfId="8" applyFont="1" applyFill="1" applyAlignment="1" applyProtection="1">
      <alignment horizontal="center"/>
      <protection hidden="1"/>
    </xf>
    <xf numFmtId="0" fontId="55" fillId="14" borderId="0" xfId="8" applyFont="1" applyFill="1" applyAlignment="1" applyProtection="1">
      <alignment horizontal="center" vertical="top"/>
      <protection hidden="1"/>
    </xf>
    <xf numFmtId="0" fontId="55" fillId="14" borderId="0" xfId="8" applyFont="1" applyFill="1" applyProtection="1">
      <protection hidden="1"/>
    </xf>
    <xf numFmtId="0" fontId="55" fillId="14" borderId="0" xfId="8" applyFont="1" applyFill="1" applyAlignment="1" applyProtection="1">
      <alignment horizontal="center" vertical="center"/>
      <protection hidden="1"/>
    </xf>
    <xf numFmtId="0" fontId="57" fillId="15" borderId="2" xfId="8" applyFont="1" applyFill="1" applyBorder="1" applyAlignment="1" applyProtection="1">
      <alignment horizontal="center" vertical="top" wrapText="1"/>
      <protection hidden="1"/>
    </xf>
    <xf numFmtId="0" fontId="55" fillId="14" borderId="5" xfId="8" applyFont="1" applyFill="1" applyBorder="1" applyAlignment="1" applyProtection="1">
      <alignment vertical="top" wrapText="1"/>
      <protection hidden="1"/>
    </xf>
    <xf numFmtId="0" fontId="61" fillId="15" borderId="1" xfId="8" applyFont="1" applyFill="1" applyBorder="1" applyAlignment="1" applyProtection="1">
      <alignment horizontal="center" vertical="center" wrapText="1"/>
      <protection locked="0"/>
    </xf>
    <xf numFmtId="0" fontId="57" fillId="14" borderId="2" xfId="8" applyFont="1" applyFill="1" applyBorder="1" applyAlignment="1" applyProtection="1">
      <alignment horizontal="center" vertical="top"/>
      <protection hidden="1"/>
    </xf>
    <xf numFmtId="0" fontId="57" fillId="14" borderId="7" xfId="8" applyFont="1" applyFill="1" applyBorder="1" applyAlignment="1" applyProtection="1">
      <alignment horizontal="center" vertical="top"/>
      <protection hidden="1"/>
    </xf>
    <xf numFmtId="0" fontId="57" fillId="14" borderId="13" xfId="8" applyFont="1" applyFill="1" applyBorder="1" applyAlignment="1" applyProtection="1">
      <alignment horizontal="center" vertical="top"/>
      <protection hidden="1"/>
    </xf>
    <xf numFmtId="0" fontId="57" fillId="14" borderId="6" xfId="8" applyFont="1" applyFill="1" applyBorder="1" applyAlignment="1" applyProtection="1">
      <alignment horizontal="center"/>
      <protection hidden="1"/>
    </xf>
    <xf numFmtId="0" fontId="55" fillId="14" borderId="0" xfId="8" applyFont="1" applyFill="1" applyBorder="1" applyAlignment="1" applyProtection="1">
      <alignment horizontal="center" vertical="top"/>
      <protection hidden="1"/>
    </xf>
    <xf numFmtId="0" fontId="55" fillId="14" borderId="0" xfId="8" applyFont="1" applyFill="1" applyBorder="1" applyProtection="1">
      <protection hidden="1"/>
    </xf>
    <xf numFmtId="0" fontId="55" fillId="14" borderId="0" xfId="8" applyFont="1" applyFill="1" applyBorder="1" applyAlignment="1" applyProtection="1">
      <alignment horizontal="center" vertical="center"/>
      <protection hidden="1"/>
    </xf>
    <xf numFmtId="0" fontId="55" fillId="14" borderId="9" xfId="8" applyFont="1" applyFill="1" applyBorder="1" applyAlignment="1" applyProtection="1">
      <alignment horizontal="center" vertical="center"/>
      <protection hidden="1"/>
    </xf>
    <xf numFmtId="0" fontId="57" fillId="16" borderId="2" xfId="8" applyFont="1" applyFill="1" applyBorder="1" applyAlignment="1" applyProtection="1">
      <alignment horizontal="center" vertical="top" wrapText="1"/>
      <protection hidden="1"/>
    </xf>
    <xf numFmtId="0" fontId="55" fillId="16" borderId="1" xfId="8" applyFont="1" applyFill="1" applyBorder="1" applyAlignment="1" applyProtection="1">
      <alignment horizontal="center" vertical="center" wrapText="1"/>
      <protection locked="0"/>
    </xf>
    <xf numFmtId="0" fontId="55" fillId="14" borderId="0" xfId="8" applyFont="1" applyFill="1" applyAlignment="1" applyProtection="1">
      <protection hidden="1"/>
    </xf>
    <xf numFmtId="0" fontId="57" fillId="14" borderId="0" xfId="8" applyFont="1" applyFill="1" applyAlignment="1" applyProtection="1">
      <alignment horizontal="center" vertical="center"/>
      <protection hidden="1"/>
    </xf>
    <xf numFmtId="0" fontId="57" fillId="14" borderId="0" xfId="8" applyFont="1" applyFill="1" applyAlignment="1" applyProtection="1">
      <protection hidden="1"/>
    </xf>
    <xf numFmtId="0" fontId="55" fillId="14" borderId="0" xfId="7" applyFont="1" applyFill="1" applyAlignment="1"/>
    <xf numFmtId="0" fontId="25" fillId="0" borderId="16" xfId="0" applyFont="1" applyBorder="1"/>
    <xf numFmtId="0" fontId="25" fillId="0" borderId="16" xfId="0" applyFont="1" applyBorder="1" applyAlignment="1">
      <alignment horizontal="left" indent="1"/>
    </xf>
    <xf numFmtId="0" fontId="25" fillId="0" borderId="18" xfId="0" applyFont="1" applyBorder="1" applyAlignment="1">
      <alignment horizontal="left" indent="1"/>
    </xf>
    <xf numFmtId="0" fontId="25" fillId="0" borderId="16" xfId="0" applyFont="1" applyBorder="1" applyAlignment="1">
      <alignment horizontal="left" vertical="center" wrapText="1" indent="1"/>
    </xf>
    <xf numFmtId="0" fontId="10" fillId="0" borderId="0" xfId="0" applyFont="1" applyAlignment="1">
      <alignment horizontal="center" vertical="top"/>
    </xf>
    <xf numFmtId="0" fontId="25" fillId="0" borderId="16" xfId="0" applyFont="1" applyBorder="1" applyAlignment="1">
      <alignment horizontal="left" vertical="top" wrapText="1" indent="1"/>
    </xf>
    <xf numFmtId="0" fontId="25" fillId="2" borderId="28" xfId="0" applyFont="1" applyFill="1" applyBorder="1" applyAlignment="1">
      <alignment horizontal="center" vertical="center"/>
    </xf>
    <xf numFmtId="0" fontId="23" fillId="17" borderId="0" xfId="6" applyFill="1"/>
    <xf numFmtId="0" fontId="23" fillId="18" borderId="0" xfId="6" applyFill="1"/>
    <xf numFmtId="0" fontId="23" fillId="17" borderId="0" xfId="6" applyFill="1" applyBorder="1"/>
    <xf numFmtId="0" fontId="23" fillId="13" borderId="0" xfId="6" applyFill="1" applyBorder="1"/>
    <xf numFmtId="0" fontId="23" fillId="0" borderId="0" xfId="6"/>
    <xf numFmtId="0" fontId="23" fillId="0" borderId="0" xfId="6" applyBorder="1" applyAlignment="1">
      <alignment horizontal="center"/>
    </xf>
    <xf numFmtId="0" fontId="23" fillId="0" borderId="0" xfId="6" applyBorder="1"/>
    <xf numFmtId="0" fontId="62" fillId="4" borderId="9" xfId="6" applyFont="1" applyFill="1" applyBorder="1" applyAlignment="1">
      <alignment horizontal="center" vertical="center" wrapText="1"/>
    </xf>
    <xf numFmtId="0" fontId="23" fillId="0" borderId="0" xfId="6" applyFont="1" applyBorder="1"/>
    <xf numFmtId="0" fontId="23" fillId="16" borderId="0" xfId="6" applyFill="1" applyBorder="1"/>
    <xf numFmtId="0" fontId="44" fillId="17" borderId="0" xfId="6" applyFont="1" applyFill="1"/>
    <xf numFmtId="0" fontId="44" fillId="0" borderId="0" xfId="6" applyFont="1"/>
    <xf numFmtId="0" fontId="27" fillId="0" borderId="0" xfId="6" applyFont="1" applyBorder="1" applyAlignment="1">
      <alignment horizontal="center" vertical="center"/>
    </xf>
    <xf numFmtId="0" fontId="47" fillId="17" borderId="0" xfId="6" applyFont="1" applyFill="1"/>
    <xf numFmtId="0" fontId="47" fillId="0" borderId="0" xfId="6" applyFont="1"/>
    <xf numFmtId="0" fontId="47" fillId="0" borderId="0" xfId="6" applyFont="1" applyAlignment="1">
      <alignment horizontal="center"/>
    </xf>
    <xf numFmtId="0" fontId="47" fillId="0" borderId="0" xfId="6" applyFont="1" applyBorder="1"/>
    <xf numFmtId="0" fontId="47" fillId="16" borderId="0" xfId="6" applyFont="1" applyFill="1" applyBorder="1"/>
    <xf numFmtId="0" fontId="23" fillId="0" borderId="0" xfId="6" applyFont="1"/>
    <xf numFmtId="0" fontId="63" fillId="0" borderId="0" xfId="6" applyFont="1" applyAlignment="1">
      <alignment horizontal="center" vertical="center" wrapText="1"/>
    </xf>
    <xf numFmtId="0" fontId="38" fillId="16" borderId="0" xfId="5" applyFont="1" applyFill="1" applyBorder="1" applyAlignment="1" applyProtection="1">
      <alignment horizontal="center" vertical="center" wrapText="1"/>
    </xf>
    <xf numFmtId="0" fontId="65" fillId="16" borderId="0" xfId="6" applyFont="1" applyFill="1" applyBorder="1" applyAlignment="1">
      <alignment horizontal="center"/>
    </xf>
    <xf numFmtId="2" fontId="39" fillId="16" borderId="0" xfId="6" applyNumberFormat="1" applyFont="1" applyFill="1" applyBorder="1" applyAlignment="1">
      <alignment horizontal="right" vertical="center" indent="1"/>
    </xf>
    <xf numFmtId="2" fontId="39" fillId="16" borderId="0" xfId="6" applyNumberFormat="1" applyFont="1" applyFill="1" applyBorder="1" applyAlignment="1">
      <alignment horizontal="center" vertical="center"/>
    </xf>
    <xf numFmtId="0" fontId="15" fillId="13" borderId="0" xfId="2" applyFont="1" applyFill="1"/>
    <xf numFmtId="0" fontId="7" fillId="13" borderId="0" xfId="2" applyFill="1"/>
    <xf numFmtId="0" fontId="7" fillId="13" borderId="0" xfId="2" applyFont="1" applyFill="1"/>
    <xf numFmtId="0" fontId="7" fillId="2" borderId="0" xfId="2" applyFill="1"/>
    <xf numFmtId="0" fontId="7" fillId="2" borderId="0" xfId="2" applyFont="1" applyFill="1"/>
    <xf numFmtId="0" fontId="71" fillId="2" borderId="0" xfId="2" applyFont="1" applyFill="1"/>
    <xf numFmtId="0" fontId="69" fillId="2" borderId="0" xfId="12" applyFill="1" applyAlignment="1"/>
    <xf numFmtId="0" fontId="72" fillId="2" borderId="0" xfId="12" applyFont="1" applyFill="1" applyAlignment="1"/>
    <xf numFmtId="0" fontId="70" fillId="2" borderId="0" xfId="11" applyFont="1" applyFill="1" applyAlignment="1"/>
    <xf numFmtId="0" fontId="49" fillId="13" borderId="0" xfId="2" applyFont="1" applyFill="1"/>
    <xf numFmtId="0" fontId="73" fillId="13" borderId="0" xfId="2" applyFont="1" applyFill="1"/>
    <xf numFmtId="0" fontId="74" fillId="13" borderId="0" xfId="12" applyFont="1" applyFill="1" applyAlignment="1"/>
    <xf numFmtId="0" fontId="74" fillId="13" borderId="0" xfId="2" applyFont="1" applyFill="1"/>
    <xf numFmtId="0" fontId="73" fillId="13" borderId="0" xfId="11" applyFont="1" applyFill="1" applyAlignment="1"/>
    <xf numFmtId="0" fontId="17" fillId="7" borderId="0" xfId="0" applyFont="1" applyFill="1" applyAlignment="1">
      <alignment horizontal="center"/>
    </xf>
    <xf numFmtId="0" fontId="76" fillId="4" borderId="0" xfId="5" applyFont="1" applyFill="1" applyAlignment="1" applyProtection="1">
      <alignment horizontal="center" vertical="center" wrapText="1"/>
    </xf>
    <xf numFmtId="0" fontId="0" fillId="13" borderId="0" xfId="0" applyFill="1"/>
    <xf numFmtId="0" fontId="11" fillId="13" borderId="0" xfId="0" applyFont="1" applyFill="1" applyAlignment="1"/>
    <xf numFmtId="0" fontId="77" fillId="15" borderId="0" xfId="5" applyFont="1" applyFill="1" applyAlignment="1" applyProtection="1">
      <alignment horizontal="center" vertical="center" wrapText="1"/>
    </xf>
    <xf numFmtId="2" fontId="78" fillId="20" borderId="9" xfId="6" applyNumberFormat="1" applyFont="1" applyFill="1" applyBorder="1" applyAlignment="1">
      <alignment horizontal="center" vertical="center" wrapText="1"/>
    </xf>
    <xf numFmtId="2" fontId="39" fillId="7" borderId="1" xfId="6" applyNumberFormat="1" applyFont="1" applyFill="1" applyBorder="1" applyAlignment="1">
      <alignment horizontal="center" vertical="center"/>
    </xf>
    <xf numFmtId="0" fontId="66" fillId="15" borderId="0" xfId="5" applyFont="1" applyFill="1" applyAlignment="1" applyProtection="1">
      <alignment horizontal="center" vertical="center" wrapText="1"/>
    </xf>
    <xf numFmtId="0" fontId="22" fillId="2" borderId="17" xfId="0" applyFont="1" applyFill="1" applyBorder="1" applyAlignment="1">
      <alignment horizontal="center" vertical="center"/>
    </xf>
    <xf numFmtId="0" fontId="22" fillId="8" borderId="17" xfId="0" quotePrefix="1" applyFont="1" applyFill="1" applyBorder="1" applyAlignment="1">
      <alignment horizontal="center" wrapText="1"/>
    </xf>
    <xf numFmtId="0" fontId="25" fillId="7" borderId="17" xfId="0" applyFont="1" applyFill="1" applyBorder="1" applyAlignment="1">
      <alignment horizontal="center" vertical="center" wrapText="1"/>
    </xf>
    <xf numFmtId="0" fontId="20" fillId="7" borderId="27" xfId="0" applyFont="1" applyFill="1" applyBorder="1" applyAlignment="1">
      <alignment horizontal="center" vertical="center"/>
    </xf>
    <xf numFmtId="0" fontId="25" fillId="7" borderId="35" xfId="0" applyFont="1" applyFill="1" applyBorder="1" applyAlignment="1">
      <alignment horizontal="left" vertical="center" wrapText="1"/>
    </xf>
    <xf numFmtId="0" fontId="25" fillId="7" borderId="35" xfId="1" applyNumberFormat="1" applyFont="1" applyFill="1" applyBorder="1" applyAlignment="1">
      <alignment horizontal="left" vertical="center" wrapText="1"/>
    </xf>
    <xf numFmtId="0" fontId="20" fillId="7" borderId="46" xfId="0" applyFont="1" applyFill="1" applyBorder="1" applyAlignment="1">
      <alignment horizontal="center" vertical="center"/>
    </xf>
    <xf numFmtId="0" fontId="25" fillId="7" borderId="47" xfId="0" applyFont="1" applyFill="1" applyBorder="1" applyAlignment="1">
      <alignment horizontal="left" vertical="center" wrapText="1"/>
    </xf>
    <xf numFmtId="0" fontId="25" fillId="7" borderId="22" xfId="0" applyFont="1" applyFill="1" applyBorder="1" applyAlignment="1">
      <alignment horizontal="center" vertical="center" wrapText="1"/>
    </xf>
    <xf numFmtId="0" fontId="25" fillId="7" borderId="40" xfId="0" applyFont="1" applyFill="1" applyBorder="1" applyAlignment="1">
      <alignment horizontal="center" vertical="center" wrapText="1"/>
    </xf>
    <xf numFmtId="0" fontId="20" fillId="7" borderId="59" xfId="0" applyFont="1" applyFill="1" applyBorder="1" applyAlignment="1">
      <alignment horizontal="center" vertical="center"/>
    </xf>
    <xf numFmtId="0" fontId="25" fillId="7" borderId="57" xfId="1" applyNumberFormat="1" applyFont="1" applyFill="1" applyBorder="1" applyAlignment="1">
      <alignment horizontal="left" vertical="center" wrapText="1"/>
    </xf>
    <xf numFmtId="0" fontId="10" fillId="7" borderId="80" xfId="0" applyFont="1" applyFill="1" applyBorder="1" applyAlignment="1">
      <alignment horizontal="center" vertical="center" wrapText="1"/>
    </xf>
    <xf numFmtId="0" fontId="10" fillId="7" borderId="25" xfId="0" applyFont="1" applyFill="1" applyBorder="1" applyAlignment="1">
      <alignment horizontal="center" vertical="center" wrapText="1"/>
    </xf>
    <xf numFmtId="0" fontId="10" fillId="7" borderId="81" xfId="0" applyFont="1" applyFill="1" applyBorder="1" applyAlignment="1">
      <alignment horizontal="center" vertical="center" wrapText="1"/>
    </xf>
    <xf numFmtId="2" fontId="14" fillId="7" borderId="1" xfId="0" applyNumberFormat="1" applyFont="1" applyFill="1" applyBorder="1" applyAlignment="1">
      <alignment horizontal="center"/>
    </xf>
    <xf numFmtId="0" fontId="0" fillId="7" borderId="0" xfId="0" applyFont="1" applyFill="1" applyAlignment="1">
      <alignment horizontal="center"/>
    </xf>
    <xf numFmtId="0" fontId="63" fillId="0" borderId="0" xfId="6" applyFont="1" applyAlignment="1">
      <alignment horizontal="center" vertical="center" wrapText="1"/>
    </xf>
    <xf numFmtId="0" fontId="47" fillId="0" borderId="0" xfId="6" applyFont="1" applyAlignment="1">
      <alignment horizontal="center"/>
    </xf>
    <xf numFmtId="0" fontId="79" fillId="0" borderId="65" xfId="6" applyFont="1" applyBorder="1" applyAlignment="1">
      <alignment horizontal="left" vertical="center" indent="1"/>
    </xf>
    <xf numFmtId="0" fontId="13" fillId="0" borderId="66" xfId="6" applyFont="1" applyBorder="1" applyAlignment="1">
      <alignment horizontal="left" vertical="center" wrapText="1" indent="1"/>
    </xf>
    <xf numFmtId="0" fontId="79" fillId="0" borderId="67" xfId="6" applyFont="1" applyBorder="1" applyAlignment="1">
      <alignment horizontal="left" vertical="center" indent="1"/>
    </xf>
    <xf numFmtId="0" fontId="79" fillId="0" borderId="68" xfId="6" quotePrefix="1" applyFont="1" applyBorder="1" applyAlignment="1">
      <alignment horizontal="left" vertical="center" wrapText="1" indent="1"/>
    </xf>
    <xf numFmtId="0" fontId="79" fillId="0" borderId="66" xfId="6" applyFont="1" applyBorder="1" applyAlignment="1">
      <alignment horizontal="left" vertical="center" wrapText="1" indent="1"/>
    </xf>
    <xf numFmtId="0" fontId="79" fillId="0" borderId="68" xfId="6" quotePrefix="1" applyFont="1" applyBorder="1" applyAlignment="1">
      <alignment horizontal="left" vertical="top" wrapText="1" indent="1"/>
    </xf>
    <xf numFmtId="0" fontId="79" fillId="0" borderId="66" xfId="6" applyFont="1" applyBorder="1" applyAlignment="1">
      <alignment horizontal="left" vertical="top" wrapText="1" indent="1"/>
    </xf>
    <xf numFmtId="0" fontId="79" fillId="0" borderId="69" xfId="6" applyFont="1" applyBorder="1" applyAlignment="1">
      <alignment horizontal="left" vertical="top" indent="1"/>
    </xf>
    <xf numFmtId="0" fontId="79" fillId="5" borderId="70" xfId="6" applyFont="1" applyFill="1" applyBorder="1" applyAlignment="1">
      <alignment horizontal="left" vertical="center" wrapText="1" indent="1"/>
    </xf>
    <xf numFmtId="0" fontId="79" fillId="5" borderId="63" xfId="6" applyFont="1" applyFill="1" applyBorder="1" applyAlignment="1">
      <alignment horizontal="center" vertical="center" wrapText="1"/>
    </xf>
    <xf numFmtId="0" fontId="13" fillId="5" borderId="63" xfId="6" applyFont="1" applyFill="1" applyBorder="1" applyAlignment="1">
      <alignment horizontal="center" vertical="center" wrapText="1"/>
    </xf>
    <xf numFmtId="0" fontId="13" fillId="5" borderId="64" xfId="6" applyFont="1" applyFill="1" applyBorder="1" applyAlignment="1">
      <alignment horizontal="center" vertical="center" wrapText="1"/>
    </xf>
    <xf numFmtId="0" fontId="79" fillId="2" borderId="62" xfId="6" applyFont="1" applyFill="1" applyBorder="1" applyAlignment="1">
      <alignment horizontal="right" vertical="center" wrapText="1"/>
    </xf>
    <xf numFmtId="0" fontId="79" fillId="2" borderId="64" xfId="6" applyFont="1" applyFill="1" applyBorder="1" applyAlignment="1">
      <alignment horizontal="left" vertical="center" wrapText="1"/>
    </xf>
    <xf numFmtId="2" fontId="13" fillId="0" borderId="71" xfId="6" applyNumberFormat="1" applyFont="1" applyBorder="1" applyAlignment="1">
      <alignment vertical="center"/>
    </xf>
    <xf numFmtId="2" fontId="13" fillId="0" borderId="73" xfId="6" applyNumberFormat="1" applyFont="1" applyBorder="1" applyAlignment="1">
      <alignment vertical="center"/>
    </xf>
    <xf numFmtId="0" fontId="79" fillId="0" borderId="77" xfId="6" applyFont="1" applyBorder="1" applyAlignment="1">
      <alignment horizontal="center" vertical="center"/>
    </xf>
    <xf numFmtId="2" fontId="13" fillId="7" borderId="62" xfId="6" applyNumberFormat="1" applyFont="1" applyFill="1" applyBorder="1" applyAlignment="1">
      <alignment horizontal="right" vertical="center" wrapText="1" indent="1"/>
    </xf>
    <xf numFmtId="0" fontId="79" fillId="0" borderId="0" xfId="6" applyFont="1" applyBorder="1" applyAlignment="1">
      <alignment horizontal="center" vertical="center"/>
    </xf>
    <xf numFmtId="0" fontId="79" fillId="0" borderId="0" xfId="6" applyFont="1" applyBorder="1" applyAlignment="1">
      <alignment horizontal="center" vertical="center" wrapText="1"/>
    </xf>
    <xf numFmtId="0" fontId="79" fillId="0" borderId="0" xfId="6" applyFont="1" applyBorder="1" applyAlignment="1">
      <alignment horizontal="center"/>
    </xf>
    <xf numFmtId="0" fontId="79" fillId="0" borderId="0" xfId="6" applyFont="1" applyAlignment="1">
      <alignment horizontal="center"/>
    </xf>
    <xf numFmtId="0" fontId="79" fillId="0" borderId="0" xfId="6" applyFont="1"/>
    <xf numFmtId="0" fontId="20" fillId="0" borderId="0" xfId="6" applyFont="1" applyAlignment="1">
      <alignment horizontal="center"/>
    </xf>
    <xf numFmtId="0" fontId="20" fillId="0" borderId="0" xfId="6" applyFont="1"/>
    <xf numFmtId="169" fontId="79" fillId="0" borderId="72" xfId="6" applyNumberFormat="1" applyFont="1" applyFill="1" applyBorder="1" applyAlignment="1">
      <alignment horizontal="left" vertical="center" indent="2"/>
    </xf>
    <xf numFmtId="169" fontId="79" fillId="0" borderId="74" xfId="6" applyNumberFormat="1" applyFont="1" applyFill="1" applyBorder="1" applyAlignment="1">
      <alignment horizontal="left" vertical="center" indent="2"/>
    </xf>
    <xf numFmtId="0" fontId="79" fillId="0" borderId="76" xfId="6" applyFont="1" applyBorder="1" applyAlignment="1">
      <alignment horizontal="left" vertical="center" indent="1"/>
    </xf>
    <xf numFmtId="0" fontId="79" fillId="0" borderId="67" xfId="6" applyFont="1" applyBorder="1" applyAlignment="1">
      <alignment horizontal="left" vertical="top" wrapText="1" indent="1"/>
    </xf>
    <xf numFmtId="0" fontId="79" fillId="0" borderId="64" xfId="6" applyFont="1" applyBorder="1" applyAlignment="1">
      <alignment horizontal="left" vertical="center" wrapText="1" indent="2"/>
    </xf>
    <xf numFmtId="0" fontId="25" fillId="0" borderId="16" xfId="0" applyFont="1" applyBorder="1" applyAlignment="1">
      <alignment horizontal="left" vertical="center" indent="1"/>
    </xf>
    <xf numFmtId="0" fontId="73" fillId="13" borderId="0" xfId="2" applyFont="1" applyFill="1" applyAlignment="1">
      <alignment horizontal="center"/>
    </xf>
    <xf numFmtId="0" fontId="73" fillId="13" borderId="0" xfId="12" applyFont="1" applyFill="1" applyAlignment="1">
      <alignment horizontal="center"/>
    </xf>
    <xf numFmtId="0" fontId="67" fillId="13" borderId="0" xfId="2" applyFont="1" applyFill="1" applyAlignment="1">
      <alignment horizontal="center"/>
    </xf>
    <xf numFmtId="0" fontId="27" fillId="0" borderId="0" xfId="6" applyFont="1" applyAlignment="1">
      <alignment horizontal="center" vertical="center" wrapText="1"/>
    </xf>
    <xf numFmtId="0" fontId="27" fillId="0" borderId="0" xfId="6" applyFont="1" applyAlignment="1">
      <alignment horizontal="left" vertical="center" wrapText="1"/>
    </xf>
    <xf numFmtId="0" fontId="13" fillId="0" borderId="63" xfId="6" applyFont="1" applyBorder="1" applyAlignment="1">
      <alignment horizontal="right" vertical="center" wrapText="1" indent="1"/>
    </xf>
    <xf numFmtId="0" fontId="38" fillId="20" borderId="0" xfId="5" applyFont="1" applyFill="1" applyAlignment="1" applyProtection="1">
      <alignment horizontal="center" vertical="center" wrapText="1"/>
    </xf>
    <xf numFmtId="0" fontId="27" fillId="0" borderId="0" xfId="6" applyFont="1" applyAlignment="1">
      <alignment vertical="top"/>
    </xf>
    <xf numFmtId="0" fontId="8" fillId="0" borderId="0" xfId="0" applyFont="1" applyAlignment="1">
      <alignment vertical="top"/>
    </xf>
    <xf numFmtId="0" fontId="8" fillId="0" borderId="78" xfId="0" applyFont="1" applyBorder="1" applyAlignment="1">
      <alignment vertical="top"/>
    </xf>
    <xf numFmtId="0" fontId="27" fillId="0" borderId="0" xfId="6" applyFont="1" applyAlignment="1">
      <alignment horizontal="center"/>
    </xf>
    <xf numFmtId="0" fontId="19" fillId="7" borderId="14" xfId="0" applyFont="1" applyFill="1" applyBorder="1" applyAlignment="1">
      <alignment horizontal="center" vertical="center"/>
    </xf>
    <xf numFmtId="0" fontId="19" fillId="7" borderId="14" xfId="0" applyFont="1" applyFill="1" applyBorder="1" applyAlignment="1">
      <alignment horizontal="left" vertical="center"/>
    </xf>
    <xf numFmtId="0" fontId="25" fillId="7" borderId="0" xfId="0" applyFont="1" applyFill="1" applyAlignment="1">
      <alignment horizontal="left" vertical="center" indent="1"/>
    </xf>
    <xf numFmtId="0" fontId="14" fillId="7" borderId="0" xfId="0" applyFont="1" applyFill="1" applyAlignment="1">
      <alignment vertical="top"/>
    </xf>
    <xf numFmtId="0" fontId="81" fillId="0" borderId="0" xfId="6" applyFont="1" applyAlignment="1">
      <alignment horizontal="center"/>
    </xf>
    <xf numFmtId="0" fontId="20" fillId="0" borderId="0" xfId="6" applyFont="1" applyAlignment="1">
      <alignment horizontal="center" vertical="top"/>
    </xf>
    <xf numFmtId="0" fontId="20" fillId="0" borderId="0" xfId="6" applyFont="1" applyAlignment="1"/>
    <xf numFmtId="0" fontId="19" fillId="7" borderId="0" xfId="0" applyFont="1" applyFill="1" applyBorder="1" applyAlignment="1">
      <alignment horizontal="left" indent="1"/>
    </xf>
    <xf numFmtId="0" fontId="19" fillId="7" borderId="0" xfId="0" applyFont="1" applyFill="1"/>
    <xf numFmtId="0" fontId="22" fillId="7" borderId="0" xfId="0" applyFont="1" applyFill="1" applyBorder="1" applyAlignment="1">
      <alignment horizontal="center"/>
    </xf>
    <xf numFmtId="0" fontId="28" fillId="7" borderId="0" xfId="0" applyFont="1" applyFill="1" applyBorder="1" applyAlignment="1"/>
    <xf numFmtId="0" fontId="19" fillId="7" borderId="0" xfId="0" applyFont="1" applyFill="1" applyBorder="1" applyAlignment="1">
      <alignment horizontal="left" vertical="center"/>
    </xf>
    <xf numFmtId="0" fontId="22" fillId="7" borderId="0" xfId="0" applyFont="1" applyFill="1" applyBorder="1" applyAlignment="1">
      <alignment horizontal="center" vertical="center" wrapText="1"/>
    </xf>
    <xf numFmtId="0" fontId="22" fillId="7" borderId="0" xfId="0" applyFont="1" applyFill="1" applyBorder="1" applyAlignment="1">
      <alignment horizontal="left" vertical="center"/>
    </xf>
    <xf numFmtId="0" fontId="22" fillId="0" borderId="0" xfId="0" applyFont="1" applyAlignment="1">
      <alignment vertical="center"/>
    </xf>
    <xf numFmtId="0" fontId="19" fillId="0" borderId="0" xfId="0" applyFont="1" applyAlignment="1">
      <alignment horizontal="right" indent="1"/>
    </xf>
    <xf numFmtId="0" fontId="19" fillId="0" borderId="0" xfId="0" applyFont="1" applyAlignment="1"/>
    <xf numFmtId="0" fontId="23" fillId="0" borderId="0" xfId="6" applyFont="1" applyAlignment="1">
      <alignment vertical="top"/>
    </xf>
    <xf numFmtId="169" fontId="13" fillId="0" borderId="72" xfId="6" applyNumberFormat="1" applyFont="1" applyFill="1" applyBorder="1" applyAlignment="1">
      <alignment horizontal="left" vertical="center" indent="2"/>
    </xf>
    <xf numFmtId="2" fontId="84" fillId="0" borderId="64" xfId="6" applyNumberFormat="1" applyFont="1" applyBorder="1" applyAlignment="1">
      <alignment horizontal="center" vertical="center"/>
    </xf>
    <xf numFmtId="0" fontId="13" fillId="0" borderId="64" xfId="6" applyFont="1" applyBorder="1" applyAlignment="1">
      <alignment horizontal="left" vertical="center" wrapText="1" indent="2"/>
    </xf>
    <xf numFmtId="2" fontId="13" fillId="7" borderId="75" xfId="6" applyNumberFormat="1" applyFont="1" applyFill="1" applyBorder="1" applyAlignment="1">
      <alignment vertical="center"/>
    </xf>
    <xf numFmtId="0" fontId="14" fillId="2" borderId="0" xfId="2" applyFont="1" applyFill="1" applyProtection="1"/>
    <xf numFmtId="0" fontId="14" fillId="2" borderId="0" xfId="2" applyFont="1" applyFill="1" applyAlignment="1" applyProtection="1">
      <alignment wrapText="1"/>
    </xf>
    <xf numFmtId="0" fontId="14" fillId="7" borderId="0" xfId="2" applyFont="1" applyFill="1" applyProtection="1"/>
    <xf numFmtId="0" fontId="14" fillId="2" borderId="0" xfId="2" applyFont="1" applyFill="1" applyAlignment="1" applyProtection="1">
      <alignment vertical="center"/>
    </xf>
    <xf numFmtId="0" fontId="14" fillId="7" borderId="0" xfId="2" applyFont="1" applyFill="1" applyAlignment="1" applyProtection="1">
      <alignment vertical="center"/>
    </xf>
    <xf numFmtId="0" fontId="19" fillId="7" borderId="0" xfId="2" applyFont="1" applyFill="1" applyAlignment="1" applyProtection="1">
      <alignment vertical="center"/>
    </xf>
    <xf numFmtId="0" fontId="14" fillId="7" borderId="0" xfId="2" applyFont="1" applyFill="1" applyAlignment="1" applyProtection="1">
      <alignment vertical="center" wrapText="1"/>
    </xf>
    <xf numFmtId="0" fontId="14" fillId="2" borderId="1" xfId="2" applyFont="1" applyFill="1" applyBorder="1" applyAlignment="1" applyProtection="1">
      <alignment horizontal="center" vertical="center"/>
    </xf>
    <xf numFmtId="0" fontId="14" fillId="2" borderId="0" xfId="2" applyFont="1" applyFill="1" applyAlignment="1" applyProtection="1">
      <alignment horizontal="center" vertical="center"/>
    </xf>
    <xf numFmtId="0" fontId="14" fillId="7" borderId="26" xfId="2" applyFont="1" applyFill="1" applyBorder="1" applyProtection="1"/>
    <xf numFmtId="0" fontId="14" fillId="2" borderId="1" xfId="2" applyFont="1" applyFill="1" applyBorder="1" applyProtection="1"/>
    <xf numFmtId="0" fontId="14" fillId="2" borderId="1" xfId="2" applyFont="1" applyFill="1" applyBorder="1" applyAlignment="1" applyProtection="1">
      <alignment horizontal="center"/>
    </xf>
    <xf numFmtId="0" fontId="14" fillId="2" borderId="0" xfId="2" applyFont="1" applyFill="1" applyAlignment="1" applyProtection="1">
      <alignment horizontal="center"/>
    </xf>
    <xf numFmtId="0" fontId="14" fillId="7" borderId="27" xfId="2" applyFont="1" applyFill="1" applyBorder="1" applyProtection="1"/>
    <xf numFmtId="0" fontId="14" fillId="7" borderId="16" xfId="2" applyFont="1" applyFill="1" applyBorder="1" applyProtection="1"/>
    <xf numFmtId="0" fontId="14" fillId="7" borderId="17" xfId="2" applyFont="1" applyFill="1" applyBorder="1" applyProtection="1"/>
    <xf numFmtId="0" fontId="14" fillId="7" borderId="18" xfId="2" applyFont="1" applyFill="1" applyBorder="1" applyAlignment="1" applyProtection="1">
      <alignment horizontal="left" indent="1"/>
    </xf>
    <xf numFmtId="0" fontId="14" fillId="7" borderId="16" xfId="2" applyFont="1" applyFill="1" applyBorder="1" applyAlignment="1" applyProtection="1">
      <alignment vertical="top"/>
    </xf>
    <xf numFmtId="0" fontId="14" fillId="7" borderId="17" xfId="2" applyFont="1" applyFill="1" applyBorder="1" applyAlignment="1" applyProtection="1">
      <alignment vertical="top"/>
    </xf>
    <xf numFmtId="0" fontId="14" fillId="7" borderId="18" xfId="2" applyFont="1" applyFill="1" applyBorder="1" applyAlignment="1" applyProtection="1">
      <alignment horizontal="left" vertical="top" indent="1"/>
    </xf>
    <xf numFmtId="0" fontId="14" fillId="7" borderId="24" xfId="2" applyFont="1" applyFill="1" applyBorder="1" applyAlignment="1" applyProtection="1">
      <alignment horizontal="left" vertical="top" indent="1"/>
    </xf>
    <xf numFmtId="0" fontId="14" fillId="7" borderId="21" xfId="2" applyFont="1" applyFill="1" applyBorder="1" applyAlignment="1" applyProtection="1">
      <alignment vertical="top"/>
    </xf>
    <xf numFmtId="0" fontId="29" fillId="2" borderId="28" xfId="2" applyFont="1" applyFill="1" applyBorder="1" applyAlignment="1" applyProtection="1">
      <alignment horizontal="center" vertical="center" wrapText="1"/>
    </xf>
    <xf numFmtId="0" fontId="30" fillId="2" borderId="2" xfId="2" applyFont="1" applyFill="1" applyBorder="1" applyAlignment="1" applyProtection="1">
      <alignment horizontal="center" vertical="center" wrapText="1"/>
    </xf>
    <xf numFmtId="0" fontId="29" fillId="2" borderId="2" xfId="2" applyFont="1" applyFill="1" applyBorder="1" applyAlignment="1" applyProtection="1">
      <alignment horizontal="center" vertical="center" wrapText="1"/>
    </xf>
    <xf numFmtId="0" fontId="29" fillId="2" borderId="21" xfId="2" applyFont="1" applyFill="1" applyBorder="1" applyAlignment="1" applyProtection="1">
      <alignment horizontal="center" vertical="center" wrapText="1"/>
    </xf>
    <xf numFmtId="0" fontId="30" fillId="2" borderId="3" xfId="2" applyFont="1" applyFill="1" applyBorder="1" applyAlignment="1" applyProtection="1">
      <alignment horizontal="center" vertical="center" wrapText="1"/>
    </xf>
    <xf numFmtId="0" fontId="19" fillId="2" borderId="0" xfId="2" applyFont="1" applyFill="1" applyAlignment="1" applyProtection="1">
      <alignment horizontal="center" vertical="center"/>
    </xf>
    <xf numFmtId="0" fontId="29" fillId="2" borderId="4" xfId="2" applyFont="1" applyFill="1" applyBorder="1" applyAlignment="1" applyProtection="1">
      <alignment horizontal="center" vertical="center" wrapText="1"/>
    </xf>
    <xf numFmtId="0" fontId="29" fillId="2" borderId="5" xfId="2" applyFont="1" applyFill="1" applyBorder="1" applyAlignment="1" applyProtection="1">
      <alignment horizontal="center" vertical="center" wrapText="1"/>
    </xf>
    <xf numFmtId="0" fontId="30" fillId="2" borderId="5" xfId="2" applyFont="1" applyFill="1" applyBorder="1" applyAlignment="1" applyProtection="1">
      <alignment horizontal="center" vertical="center" wrapText="1"/>
    </xf>
    <xf numFmtId="0" fontId="29" fillId="2" borderId="1" xfId="2" applyFont="1" applyFill="1" applyBorder="1" applyAlignment="1" applyProtection="1">
      <alignment horizontal="center" vertical="center" wrapText="1"/>
    </xf>
    <xf numFmtId="0" fontId="29" fillId="2" borderId="1" xfId="2" applyFont="1" applyFill="1" applyBorder="1" applyAlignment="1" applyProtection="1">
      <alignment horizontal="center" wrapText="1"/>
    </xf>
    <xf numFmtId="0" fontId="30" fillId="2" borderId="1" xfId="2" applyFont="1" applyFill="1" applyBorder="1" applyAlignment="1" applyProtection="1">
      <alignment horizontal="center" wrapText="1"/>
    </xf>
    <xf numFmtId="0" fontId="19" fillId="2" borderId="0" xfId="2" applyFont="1" applyFill="1" applyAlignment="1" applyProtection="1">
      <alignment horizontal="center"/>
    </xf>
    <xf numFmtId="0" fontId="14" fillId="7" borderId="1" xfId="2" quotePrefix="1" applyFont="1" applyFill="1" applyBorder="1" applyAlignment="1" applyProtection="1">
      <alignment horizontal="center" vertical="center"/>
    </xf>
    <xf numFmtId="0" fontId="20" fillId="7" borderId="1" xfId="2" quotePrefix="1" applyFont="1" applyFill="1" applyBorder="1" applyAlignment="1" applyProtection="1">
      <alignment horizontal="center"/>
    </xf>
    <xf numFmtId="0" fontId="14" fillId="7" borderId="1" xfId="2" quotePrefix="1" applyFont="1" applyFill="1" applyBorder="1" applyAlignment="1" applyProtection="1">
      <alignment horizontal="center"/>
    </xf>
    <xf numFmtId="0" fontId="19" fillId="2" borderId="0" xfId="2" applyFont="1" applyFill="1" applyProtection="1"/>
    <xf numFmtId="0" fontId="19" fillId="2" borderId="1" xfId="2" applyFont="1" applyFill="1" applyBorder="1" applyAlignment="1" applyProtection="1">
      <alignment horizontal="center" vertical="center"/>
    </xf>
    <xf numFmtId="0" fontId="19" fillId="2" borderId="1" xfId="2" applyFont="1" applyFill="1" applyBorder="1" applyAlignment="1" applyProtection="1">
      <alignment horizontal="center" vertical="center" wrapText="1"/>
    </xf>
    <xf numFmtId="0" fontId="20" fillId="7" borderId="0" xfId="2" applyFont="1" applyFill="1" applyBorder="1" applyAlignment="1" applyProtection="1">
      <alignment horizontal="center" vertical="center" wrapText="1"/>
    </xf>
    <xf numFmtId="1" fontId="14" fillId="7" borderId="1" xfId="1" applyNumberFormat="1" applyFont="1" applyFill="1" applyBorder="1" applyAlignment="1" applyProtection="1">
      <alignment horizontal="center" vertical="center" wrapText="1"/>
    </xf>
    <xf numFmtId="1" fontId="20" fillId="5" borderId="1" xfId="2" applyNumberFormat="1" applyFont="1" applyFill="1" applyBorder="1" applyAlignment="1" applyProtection="1">
      <alignment horizontal="center" vertical="center"/>
    </xf>
    <xf numFmtId="0" fontId="20" fillId="7" borderId="1" xfId="2" applyFont="1" applyFill="1" applyBorder="1" applyAlignment="1" applyProtection="1">
      <alignment horizontal="center" vertical="center"/>
    </xf>
    <xf numFmtId="9" fontId="20" fillId="7" borderId="1" xfId="3" applyFont="1" applyFill="1" applyBorder="1" applyAlignment="1" applyProtection="1">
      <alignment horizontal="center" vertical="center"/>
    </xf>
    <xf numFmtId="0" fontId="20" fillId="7" borderId="1" xfId="2" applyFont="1" applyFill="1" applyBorder="1" applyAlignment="1" applyProtection="1">
      <alignment horizontal="center" vertical="center" wrapText="1"/>
    </xf>
    <xf numFmtId="0" fontId="14" fillId="2" borderId="1" xfId="2" applyFont="1" applyFill="1" applyBorder="1" applyAlignment="1" applyProtection="1">
      <alignment vertical="center"/>
    </xf>
    <xf numFmtId="0" fontId="14" fillId="2" borderId="1" xfId="2" applyFont="1" applyFill="1" applyBorder="1" applyAlignment="1" applyProtection="1">
      <alignment vertical="center" wrapText="1"/>
    </xf>
    <xf numFmtId="166" fontId="14" fillId="2" borderId="1" xfId="1" applyNumberFormat="1" applyFont="1" applyFill="1" applyBorder="1" applyAlignment="1" applyProtection="1">
      <alignment horizontal="center" vertical="center" wrapText="1"/>
    </xf>
    <xf numFmtId="165" fontId="14" fillId="2" borderId="1" xfId="2" applyNumberFormat="1" applyFont="1" applyFill="1" applyBorder="1" applyAlignment="1" applyProtection="1">
      <alignment horizontal="center" vertical="center"/>
    </xf>
    <xf numFmtId="0" fontId="14" fillId="2" borderId="1" xfId="2" applyFont="1" applyFill="1" applyBorder="1" applyAlignment="1" applyProtection="1">
      <alignment horizontal="center" vertical="center" wrapText="1"/>
    </xf>
    <xf numFmtId="167" fontId="14" fillId="2" borderId="0" xfId="1" applyNumberFormat="1" applyFont="1" applyFill="1" applyBorder="1" applyAlignment="1" applyProtection="1">
      <alignment horizontal="center" vertical="center"/>
    </xf>
    <xf numFmtId="0" fontId="14" fillId="2" borderId="0" xfId="2" applyFont="1" applyFill="1" applyBorder="1" applyAlignment="1" applyProtection="1">
      <alignment horizontal="center" vertical="center"/>
    </xf>
    <xf numFmtId="1" fontId="20" fillId="5" borderId="1" xfId="3" applyNumberFormat="1" applyFont="1" applyFill="1" applyBorder="1" applyAlignment="1" applyProtection="1">
      <alignment horizontal="center" vertical="center"/>
    </xf>
    <xf numFmtId="0" fontId="20" fillId="7" borderId="6" xfId="2" applyFont="1" applyFill="1" applyBorder="1" applyAlignment="1" applyProtection="1">
      <alignment horizontal="center" vertical="center" wrapText="1"/>
    </xf>
    <xf numFmtId="0" fontId="14" fillId="7" borderId="4" xfId="2" applyFont="1" applyFill="1" applyBorder="1" applyAlignment="1" applyProtection="1">
      <alignment horizontal="center" vertical="center" wrapText="1"/>
    </xf>
    <xf numFmtId="0" fontId="14" fillId="7" borderId="0" xfId="2" applyFont="1" applyFill="1" applyBorder="1" applyAlignment="1" applyProtection="1">
      <alignment horizontal="center" vertical="center" wrapText="1"/>
    </xf>
    <xf numFmtId="0" fontId="14" fillId="7" borderId="1" xfId="2" applyFont="1" applyFill="1" applyBorder="1" applyAlignment="1" applyProtection="1">
      <alignment horizontal="center" vertical="center" wrapText="1"/>
    </xf>
    <xf numFmtId="1" fontId="20" fillId="5" borderId="1" xfId="1" applyNumberFormat="1" applyFont="1" applyFill="1" applyBorder="1" applyAlignment="1" applyProtection="1">
      <alignment horizontal="center" vertical="center"/>
    </xf>
    <xf numFmtId="0" fontId="14" fillId="7" borderId="8" xfId="2" applyFont="1" applyFill="1" applyBorder="1" applyAlignment="1" applyProtection="1">
      <alignment horizontal="center" vertical="center" wrapText="1"/>
    </xf>
    <xf numFmtId="170" fontId="13" fillId="7" borderId="1" xfId="1" applyNumberFormat="1" applyFont="1" applyFill="1" applyBorder="1" applyAlignment="1" applyProtection="1">
      <alignment horizontal="center" vertical="center"/>
    </xf>
    <xf numFmtId="0" fontId="14" fillId="7" borderId="0" xfId="2" applyFont="1" applyFill="1" applyBorder="1" applyAlignment="1" applyProtection="1">
      <alignment vertical="top"/>
    </xf>
    <xf numFmtId="0" fontId="14" fillId="7" borderId="0" xfId="2" applyFont="1" applyFill="1" applyBorder="1" applyAlignment="1" applyProtection="1">
      <alignment horizontal="left" vertical="top" wrapText="1"/>
    </xf>
    <xf numFmtId="0" fontId="20" fillId="7" borderId="0" xfId="2" applyFont="1" applyFill="1" applyBorder="1" applyAlignment="1" applyProtection="1">
      <alignment horizontal="center" vertical="center"/>
    </xf>
    <xf numFmtId="9" fontId="20" fillId="7" borderId="0" xfId="3" applyFont="1" applyFill="1" applyBorder="1" applyAlignment="1" applyProtection="1">
      <alignment horizontal="center" vertical="center"/>
    </xf>
    <xf numFmtId="166" fontId="20" fillId="7" borderId="0" xfId="1" applyNumberFormat="1" applyFont="1" applyFill="1" applyBorder="1" applyAlignment="1" applyProtection="1">
      <alignment vertical="center"/>
    </xf>
    <xf numFmtId="0" fontId="32" fillId="7" borderId="0" xfId="2" applyFont="1" applyFill="1" applyAlignment="1" applyProtection="1">
      <alignment wrapText="1"/>
    </xf>
    <xf numFmtId="0" fontId="14" fillId="2" borderId="0" xfId="2" applyFont="1" applyFill="1" applyBorder="1" applyAlignment="1" applyProtection="1">
      <alignment vertical="top"/>
    </xf>
    <xf numFmtId="0" fontId="14" fillId="2" borderId="0" xfId="2" applyFont="1" applyFill="1" applyBorder="1" applyAlignment="1" applyProtection="1">
      <alignment horizontal="left" vertical="top" wrapText="1"/>
    </xf>
    <xf numFmtId="0" fontId="14" fillId="2" borderId="0" xfId="2" applyFont="1" applyFill="1" applyBorder="1" applyAlignment="1" applyProtection="1">
      <alignment horizontal="center" vertical="center" wrapText="1"/>
    </xf>
    <xf numFmtId="0" fontId="20" fillId="2" borderId="0" xfId="2" applyFont="1" applyFill="1" applyBorder="1" applyAlignment="1" applyProtection="1">
      <alignment horizontal="center" vertical="center"/>
    </xf>
    <xf numFmtId="9" fontId="20" fillId="2" borderId="0" xfId="3" applyFont="1" applyFill="1" applyBorder="1" applyAlignment="1" applyProtection="1">
      <alignment horizontal="center" vertical="center"/>
    </xf>
    <xf numFmtId="0" fontId="20" fillId="2" borderId="0" xfId="2" applyFont="1" applyFill="1" applyBorder="1" applyAlignment="1" applyProtection="1">
      <alignment horizontal="center" vertical="center" wrapText="1"/>
    </xf>
    <xf numFmtId="166" fontId="20" fillId="2" borderId="0" xfId="1" applyNumberFormat="1" applyFont="1" applyFill="1" applyBorder="1" applyAlignment="1" applyProtection="1">
      <alignment vertical="center"/>
    </xf>
    <xf numFmtId="0" fontId="14" fillId="2" borderId="0" xfId="2" applyFont="1" applyFill="1" applyBorder="1" applyProtection="1"/>
    <xf numFmtId="0" fontId="20" fillId="2" borderId="0" xfId="2" applyFont="1" applyFill="1" applyBorder="1" applyAlignment="1" applyProtection="1">
      <alignment horizontal="left" vertical="top"/>
    </xf>
    <xf numFmtId="0" fontId="14" fillId="2" borderId="0" xfId="2" applyFont="1" applyFill="1" applyBorder="1" applyAlignment="1" applyProtection="1">
      <alignment wrapText="1"/>
    </xf>
    <xf numFmtId="0" fontId="20" fillId="2" borderId="0" xfId="2" applyFont="1" applyFill="1" applyProtection="1"/>
    <xf numFmtId="0" fontId="20" fillId="2" borderId="0" xfId="2" applyFont="1" applyFill="1" applyAlignment="1" applyProtection="1">
      <alignment wrapText="1"/>
    </xf>
    <xf numFmtId="0" fontId="20" fillId="7" borderId="1" xfId="2" applyFont="1" applyFill="1" applyBorder="1" applyAlignment="1" applyProtection="1">
      <alignment horizontal="center" vertical="center"/>
    </xf>
    <xf numFmtId="0" fontId="14" fillId="7" borderId="1" xfId="2" applyFont="1" applyFill="1" applyBorder="1" applyAlignment="1" applyProtection="1">
      <alignment horizontal="center" vertical="center" wrapText="1"/>
    </xf>
    <xf numFmtId="0" fontId="20" fillId="7" borderId="1" xfId="2" applyFont="1" applyFill="1" applyBorder="1" applyAlignment="1" applyProtection="1">
      <alignment horizontal="center" vertical="center" wrapText="1"/>
    </xf>
    <xf numFmtId="0" fontId="25" fillId="0" borderId="16" xfId="0" applyFont="1" applyBorder="1" applyAlignment="1">
      <alignment horizontal="left" vertical="top" wrapText="1" indent="1"/>
    </xf>
    <xf numFmtId="2" fontId="13" fillId="0" borderId="75" xfId="6" applyNumberFormat="1" applyFont="1" applyBorder="1" applyAlignment="1">
      <alignment vertical="center"/>
    </xf>
    <xf numFmtId="2" fontId="13" fillId="0" borderId="62" xfId="6" applyNumberFormat="1" applyFont="1" applyBorder="1" applyAlignment="1">
      <alignment vertical="center"/>
    </xf>
    <xf numFmtId="0" fontId="25" fillId="0" borderId="16" xfId="0" applyFont="1" applyBorder="1" applyAlignment="1">
      <alignment horizontal="left" vertical="top" indent="1"/>
    </xf>
    <xf numFmtId="0" fontId="7" fillId="13" borderId="0" xfId="2" applyFont="1" applyFill="1" applyAlignment="1">
      <alignment vertical="center"/>
    </xf>
    <xf numFmtId="0" fontId="73" fillId="15" borderId="1" xfId="5" applyFont="1" applyFill="1" applyBorder="1" applyAlignment="1" applyProtection="1">
      <alignment horizontal="center" vertical="center"/>
    </xf>
    <xf numFmtId="0" fontId="73" fillId="13" borderId="0" xfId="2" applyFont="1" applyFill="1" applyAlignment="1">
      <alignment vertical="center"/>
    </xf>
    <xf numFmtId="0" fontId="7" fillId="13" borderId="0" xfId="2" applyFill="1" applyAlignment="1">
      <alignment vertical="center"/>
    </xf>
    <xf numFmtId="0" fontId="7" fillId="2" borderId="0" xfId="2" applyFill="1" applyAlignment="1">
      <alignment vertical="center"/>
    </xf>
    <xf numFmtId="0" fontId="75" fillId="13" borderId="0" xfId="2" applyFont="1" applyFill="1" applyAlignment="1">
      <alignment vertical="center"/>
    </xf>
    <xf numFmtId="0" fontId="73" fillId="22" borderId="1" xfId="5" applyFont="1" applyFill="1" applyBorder="1" applyAlignment="1" applyProtection="1">
      <alignment horizontal="center" vertical="center"/>
    </xf>
    <xf numFmtId="0" fontId="83" fillId="15" borderId="1" xfId="5" applyFont="1" applyFill="1" applyBorder="1" applyAlignment="1" applyProtection="1">
      <alignment horizontal="center" vertical="center"/>
    </xf>
    <xf numFmtId="0" fontId="62" fillId="20" borderId="3" xfId="0" applyFont="1" applyFill="1" applyBorder="1" applyAlignment="1">
      <alignment horizontal="left" indent="2"/>
    </xf>
    <xf numFmtId="0" fontId="88" fillId="20" borderId="15" xfId="0" applyFont="1" applyFill="1" applyBorder="1"/>
    <xf numFmtId="0" fontId="62" fillId="20" borderId="15" xfId="0" applyFont="1" applyFill="1" applyBorder="1" applyAlignment="1">
      <alignment horizontal="left" indent="2"/>
    </xf>
    <xf numFmtId="0" fontId="88" fillId="20" borderId="10" xfId="0" applyFont="1" applyFill="1" applyBorder="1"/>
    <xf numFmtId="0" fontId="89" fillId="21" borderId="6" xfId="6" applyFont="1" applyFill="1" applyBorder="1" applyAlignment="1">
      <alignment horizontal="center" vertical="center"/>
    </xf>
    <xf numFmtId="0" fontId="89" fillId="21" borderId="0" xfId="6" applyFont="1" applyFill="1" applyBorder="1" applyAlignment="1">
      <alignment horizontal="center" vertical="center"/>
    </xf>
    <xf numFmtId="0" fontId="89" fillId="21" borderId="9" xfId="6" applyFont="1" applyFill="1" applyBorder="1" applyAlignment="1">
      <alignment horizontal="center" vertical="center"/>
    </xf>
    <xf numFmtId="2" fontId="23" fillId="5" borderId="6" xfId="6" applyNumberFormat="1" applyFill="1" applyBorder="1" applyAlignment="1">
      <alignment horizontal="center" vertical="center"/>
    </xf>
    <xf numFmtId="2" fontId="23" fillId="5" borderId="0" xfId="6" applyNumberFormat="1" applyFill="1" applyBorder="1" applyAlignment="1">
      <alignment horizontal="center" vertical="center"/>
    </xf>
    <xf numFmtId="2" fontId="23" fillId="5" borderId="11" xfId="6" applyNumberFormat="1" applyFill="1" applyBorder="1" applyAlignment="1">
      <alignment horizontal="center" vertical="center"/>
    </xf>
    <xf numFmtId="2" fontId="23" fillId="5" borderId="14" xfId="6" applyNumberFormat="1" applyFill="1" applyBorder="1" applyAlignment="1">
      <alignment horizontal="center" vertical="center"/>
    </xf>
    <xf numFmtId="15" fontId="51" fillId="0" borderId="0" xfId="6" quotePrefix="1" applyNumberFormat="1" applyFont="1" applyFill="1" applyAlignment="1">
      <alignment horizontal="left" indent="1"/>
    </xf>
    <xf numFmtId="0" fontId="37" fillId="7" borderId="0" xfId="6" applyFont="1" applyFill="1" applyAlignment="1">
      <alignment horizontal="left" indent="2"/>
    </xf>
    <xf numFmtId="0" fontId="37" fillId="7" borderId="0" xfId="5" applyFont="1" applyFill="1" applyAlignment="1" applyProtection="1">
      <alignment horizontal="right"/>
    </xf>
    <xf numFmtId="0" fontId="90" fillId="6" borderId="0" xfId="0" applyFont="1" applyFill="1" applyAlignment="1">
      <alignment horizontal="center"/>
    </xf>
    <xf numFmtId="15" fontId="90" fillId="6" borderId="0" xfId="0" applyNumberFormat="1" applyFont="1" applyFill="1" applyAlignment="1">
      <alignment horizontal="center"/>
    </xf>
    <xf numFmtId="0" fontId="23" fillId="23" borderId="0" xfId="6" applyFont="1" applyFill="1" applyBorder="1" applyAlignment="1">
      <alignment horizontal="center" vertical="center"/>
    </xf>
    <xf numFmtId="0" fontId="23" fillId="23" borderId="14" xfId="6" applyFont="1" applyFill="1" applyBorder="1" applyAlignment="1">
      <alignment horizontal="center" vertical="center"/>
    </xf>
    <xf numFmtId="0" fontId="23" fillId="23" borderId="9" xfId="6" applyFont="1" applyFill="1" applyBorder="1" applyAlignment="1">
      <alignment horizontal="center" vertical="center"/>
    </xf>
    <xf numFmtId="0" fontId="23" fillId="23" borderId="12" xfId="6" applyFont="1" applyFill="1" applyBorder="1" applyAlignment="1">
      <alignment horizontal="center" vertical="center"/>
    </xf>
    <xf numFmtId="0" fontId="0" fillId="7" borderId="0" xfId="0" applyFont="1" applyFill="1" applyAlignment="1">
      <alignment vertical="top"/>
    </xf>
    <xf numFmtId="0" fontId="0" fillId="6" borderId="0" xfId="0" applyFont="1" applyFill="1" applyAlignment="1">
      <alignment vertical="top"/>
    </xf>
    <xf numFmtId="0" fontId="91" fillId="0" borderId="1" xfId="6" quotePrefix="1" applyFont="1" applyBorder="1" applyAlignment="1">
      <alignment vertical="center"/>
    </xf>
    <xf numFmtId="0" fontId="91" fillId="0" borderId="1" xfId="6" quotePrefix="1" applyFont="1" applyBorder="1" applyAlignment="1">
      <alignment vertical="center"/>
    </xf>
    <xf numFmtId="0" fontId="44" fillId="12" borderId="0" xfId="6" applyFont="1" applyFill="1" applyBorder="1" applyAlignment="1">
      <alignment vertical="top" wrapText="1"/>
    </xf>
    <xf numFmtId="0" fontId="23" fillId="12" borderId="0" xfId="6" applyFill="1" applyAlignment="1">
      <alignment vertical="top" wrapText="1"/>
    </xf>
    <xf numFmtId="0" fontId="37" fillId="5" borderId="0" xfId="6" applyFont="1" applyFill="1" applyAlignment="1">
      <alignment horizontal="center" vertical="center" wrapText="1"/>
    </xf>
    <xf numFmtId="0" fontId="52" fillId="5" borderId="0" xfId="6" applyFont="1" applyFill="1" applyAlignment="1">
      <alignment horizontal="center" vertical="center" wrapText="1"/>
    </xf>
    <xf numFmtId="0" fontId="87" fillId="7" borderId="0" xfId="5" applyFont="1" applyFill="1" applyAlignment="1" applyProtection="1">
      <alignment horizontal="center"/>
    </xf>
    <xf numFmtId="0" fontId="24" fillId="6" borderId="0" xfId="0" applyFont="1" applyFill="1" applyAlignment="1">
      <alignment horizontal="center"/>
    </xf>
    <xf numFmtId="0" fontId="14" fillId="6" borderId="0" xfId="0" applyFont="1" applyFill="1" applyAlignment="1"/>
    <xf numFmtId="0" fontId="22" fillId="7" borderId="32" xfId="0" applyFont="1" applyFill="1" applyBorder="1" applyAlignment="1">
      <alignment horizontal="center"/>
    </xf>
    <xf numFmtId="0" fontId="23" fillId="7" borderId="20" xfId="0" applyFont="1" applyFill="1" applyBorder="1"/>
    <xf numFmtId="0" fontId="22" fillId="7" borderId="32" xfId="0" applyFont="1" applyFill="1" applyBorder="1" applyAlignment="1">
      <alignment horizontal="center" vertical="center"/>
    </xf>
    <xf numFmtId="0" fontId="23" fillId="7" borderId="40" xfId="0" applyFont="1" applyFill="1" applyBorder="1"/>
    <xf numFmtId="0" fontId="22" fillId="7" borderId="14" xfId="0" applyFont="1" applyFill="1" applyBorder="1" applyAlignment="1">
      <alignment horizontal="left" vertical="top" wrapText="1" indent="1"/>
    </xf>
    <xf numFmtId="0" fontId="25" fillId="7" borderId="18" xfId="0" applyFont="1" applyFill="1" applyBorder="1" applyAlignment="1">
      <alignment horizontal="left" vertical="top" indent="1"/>
    </xf>
    <xf numFmtId="0" fontId="23" fillId="7" borderId="16" xfId="0" applyFont="1" applyFill="1" applyBorder="1" applyAlignment="1">
      <alignment horizontal="left" vertical="top" indent="1"/>
    </xf>
    <xf numFmtId="0" fontId="26" fillId="7" borderId="0" xfId="0" applyFont="1" applyFill="1" applyAlignment="1">
      <alignment horizontal="center"/>
    </xf>
    <xf numFmtId="0" fontId="25" fillId="7" borderId="16" xfId="0" applyFont="1" applyFill="1" applyBorder="1" applyAlignment="1">
      <alignment vertical="top" wrapText="1"/>
    </xf>
    <xf numFmtId="0" fontId="14" fillId="7" borderId="16" xfId="0" applyFont="1" applyFill="1" applyBorder="1" applyAlignment="1">
      <alignment vertical="top" wrapText="1"/>
    </xf>
    <xf numFmtId="0" fontId="22" fillId="8" borderId="24" xfId="0" quotePrefix="1" applyFont="1" applyFill="1" applyBorder="1" applyAlignment="1">
      <alignment horizontal="left" vertical="center"/>
    </xf>
    <xf numFmtId="0" fontId="23" fillId="7" borderId="21" xfId="0" applyFont="1" applyFill="1" applyBorder="1"/>
    <xf numFmtId="0" fontId="23" fillId="7" borderId="0" xfId="0" applyFont="1" applyFill="1" applyBorder="1"/>
    <xf numFmtId="0" fontId="23" fillId="7" borderId="36" xfId="0" applyFont="1" applyFill="1" applyBorder="1"/>
    <xf numFmtId="0" fontId="22" fillId="8" borderId="18" xfId="0" quotePrefix="1" applyFont="1" applyFill="1" applyBorder="1" applyAlignment="1">
      <alignment horizontal="center"/>
    </xf>
    <xf numFmtId="0" fontId="23" fillId="7" borderId="16" xfId="0" applyFont="1" applyFill="1" applyBorder="1"/>
    <xf numFmtId="0" fontId="23" fillId="7" borderId="17" xfId="0" applyFont="1" applyFill="1" applyBorder="1"/>
    <xf numFmtId="0" fontId="25" fillId="7" borderId="29" xfId="0" applyFont="1" applyFill="1" applyBorder="1" applyAlignment="1">
      <alignment horizontal="center" vertical="center"/>
    </xf>
    <xf numFmtId="0" fontId="25" fillId="7" borderId="30" xfId="0" applyFont="1" applyFill="1" applyBorder="1" applyAlignment="1">
      <alignment horizontal="center" vertical="center"/>
    </xf>
    <xf numFmtId="0" fontId="23" fillId="7" borderId="30" xfId="0" applyFont="1" applyFill="1" applyBorder="1"/>
    <xf numFmtId="0" fontId="25" fillId="7" borderId="44" xfId="0" quotePrefix="1" applyFont="1" applyFill="1" applyBorder="1" applyAlignment="1">
      <alignment horizontal="left" vertical="center" wrapText="1" indent="1"/>
    </xf>
    <xf numFmtId="0" fontId="23" fillId="7" borderId="15" xfId="0" applyFont="1" applyFill="1" applyBorder="1" applyAlignment="1">
      <alignment horizontal="left" indent="1"/>
    </xf>
    <xf numFmtId="0" fontId="23" fillId="7" borderId="10" xfId="0" applyFont="1" applyFill="1" applyBorder="1" applyAlignment="1">
      <alignment horizontal="left" indent="1"/>
    </xf>
    <xf numFmtId="0" fontId="25" fillId="7" borderId="37" xfId="0" quotePrefix="1" applyFont="1" applyFill="1" applyBorder="1" applyAlignment="1">
      <alignment horizontal="left" vertical="center" wrapText="1" indent="1"/>
    </xf>
    <xf numFmtId="0" fontId="23" fillId="7" borderId="0" xfId="0" applyFont="1" applyFill="1" applyBorder="1" applyAlignment="1">
      <alignment horizontal="left" indent="1"/>
    </xf>
    <xf numFmtId="0" fontId="23" fillId="7" borderId="9" xfId="0" applyFont="1" applyFill="1" applyBorder="1" applyAlignment="1">
      <alignment horizontal="left" indent="1"/>
    </xf>
    <xf numFmtId="0" fontId="23" fillId="7" borderId="37" xfId="0" applyFont="1" applyFill="1" applyBorder="1" applyAlignment="1">
      <alignment horizontal="left" indent="1"/>
    </xf>
    <xf numFmtId="0" fontId="14" fillId="7" borderId="0" xfId="0" applyFont="1" applyFill="1" applyBorder="1" applyAlignment="1">
      <alignment horizontal="left" indent="1"/>
    </xf>
    <xf numFmtId="0" fontId="5" fillId="7" borderId="18" xfId="0" applyFont="1" applyFill="1" applyBorder="1" applyAlignment="1">
      <alignment horizontal="left" vertical="center" wrapText="1" indent="1"/>
    </xf>
    <xf numFmtId="0" fontId="23" fillId="7" borderId="16" xfId="0" applyFont="1" applyFill="1" applyBorder="1" applyAlignment="1">
      <alignment horizontal="left" indent="1"/>
    </xf>
    <xf numFmtId="0" fontId="22" fillId="8" borderId="18" xfId="0" quotePrefix="1" applyFont="1" applyFill="1" applyBorder="1" applyAlignment="1">
      <alignment horizontal="center" wrapText="1"/>
    </xf>
    <xf numFmtId="0" fontId="25" fillId="7" borderId="21" xfId="0" applyFont="1" applyFill="1" applyBorder="1" applyAlignment="1">
      <alignment horizontal="left" vertical="center" wrapText="1" indent="1"/>
    </xf>
    <xf numFmtId="0" fontId="23" fillId="7" borderId="21" xfId="0" applyFont="1" applyFill="1" applyBorder="1" applyAlignment="1">
      <alignment horizontal="left" indent="1"/>
    </xf>
    <xf numFmtId="0" fontId="23" fillId="7" borderId="22" xfId="0" applyFont="1" applyFill="1" applyBorder="1" applyAlignment="1">
      <alignment horizontal="left" indent="1"/>
    </xf>
    <xf numFmtId="0" fontId="25" fillId="7" borderId="0" xfId="0" applyFont="1" applyFill="1" applyBorder="1" applyAlignment="1">
      <alignment horizontal="left" vertical="center" wrapText="1" indent="1"/>
    </xf>
    <xf numFmtId="0" fontId="23" fillId="7" borderId="36" xfId="0" applyFont="1" applyFill="1" applyBorder="1" applyAlignment="1">
      <alignment horizontal="left" indent="1"/>
    </xf>
    <xf numFmtId="0" fontId="22" fillId="8" borderId="4" xfId="0" quotePrefix="1" applyFont="1" applyFill="1" applyBorder="1" applyAlignment="1">
      <alignment horizontal="center" wrapText="1"/>
    </xf>
    <xf numFmtId="0" fontId="22" fillId="8" borderId="52" xfId="0" quotePrefix="1" applyFont="1" applyFill="1" applyBorder="1" applyAlignment="1">
      <alignment horizontal="center" wrapText="1"/>
    </xf>
    <xf numFmtId="0" fontId="25" fillId="7" borderId="24" xfId="0" applyFont="1" applyFill="1" applyBorder="1" applyAlignment="1">
      <alignment horizontal="left" vertical="center" wrapText="1" indent="1"/>
    </xf>
    <xf numFmtId="0" fontId="23" fillId="7" borderId="31" xfId="0" applyFont="1" applyFill="1" applyBorder="1"/>
    <xf numFmtId="0" fontId="14" fillId="7" borderId="44" xfId="0" applyFont="1" applyFill="1" applyBorder="1" applyAlignment="1">
      <alignment horizontal="left" vertical="center" wrapText="1" indent="1"/>
    </xf>
    <xf numFmtId="0" fontId="23" fillId="7" borderId="45" xfId="0" applyFont="1" applyFill="1" applyBorder="1" applyAlignment="1">
      <alignment horizontal="left" indent="1"/>
    </xf>
    <xf numFmtId="0" fontId="23" fillId="7" borderId="14" xfId="0" applyFont="1" applyFill="1" applyBorder="1" applyAlignment="1">
      <alignment horizontal="left" indent="1"/>
    </xf>
    <xf numFmtId="0" fontId="23" fillId="7" borderId="12" xfId="0" applyFont="1" applyFill="1" applyBorder="1" applyAlignment="1">
      <alignment horizontal="left" indent="1"/>
    </xf>
    <xf numFmtId="0" fontId="23" fillId="7" borderId="20" xfId="0" applyFont="1" applyFill="1" applyBorder="1" applyAlignment="1">
      <alignment horizontal="left" indent="1"/>
    </xf>
    <xf numFmtId="0" fontId="23" fillId="7" borderId="40" xfId="0" applyFont="1" applyFill="1" applyBorder="1" applyAlignment="1">
      <alignment horizontal="left" indent="1"/>
    </xf>
    <xf numFmtId="0" fontId="25" fillId="7" borderId="1" xfId="0" applyFont="1" applyFill="1" applyBorder="1" applyAlignment="1">
      <alignment horizontal="center" vertical="top" wrapText="1"/>
    </xf>
    <xf numFmtId="0" fontId="0" fillId="0" borderId="1" xfId="0" applyBorder="1" applyAlignment="1">
      <alignment vertical="top" wrapText="1"/>
    </xf>
    <xf numFmtId="0" fontId="25" fillId="7" borderId="1" xfId="0" applyFont="1" applyFill="1" applyBorder="1" applyAlignment="1">
      <alignment horizontal="left" vertical="top" wrapText="1" indent="1"/>
    </xf>
    <xf numFmtId="0" fontId="23" fillId="7" borderId="1" xfId="0" applyFont="1" applyFill="1" applyBorder="1" applyAlignment="1">
      <alignment horizontal="left" vertical="top" wrapText="1" indent="1"/>
    </xf>
    <xf numFmtId="0" fontId="0" fillId="0" borderId="1" xfId="0" applyBorder="1" applyAlignment="1">
      <alignment horizontal="left" vertical="top" wrapText="1" indent="1"/>
    </xf>
    <xf numFmtId="0" fontId="25" fillId="7" borderId="1" xfId="0" applyFont="1" applyFill="1" applyBorder="1" applyAlignment="1">
      <alignment horizontal="left" wrapText="1" indent="1"/>
    </xf>
    <xf numFmtId="0" fontId="23" fillId="7" borderId="1" xfId="0" applyFont="1" applyFill="1" applyBorder="1" applyAlignment="1">
      <alignment horizontal="left" indent="1"/>
    </xf>
    <xf numFmtId="0" fontId="25" fillId="7" borderId="44" xfId="0" applyFont="1" applyFill="1" applyBorder="1" applyAlignment="1">
      <alignment horizontal="left" vertical="center" wrapText="1" indent="1"/>
    </xf>
    <xf numFmtId="0" fontId="25" fillId="7" borderId="15" xfId="0" applyFont="1" applyFill="1" applyBorder="1" applyAlignment="1">
      <alignment horizontal="left" vertical="center" wrapText="1" indent="1"/>
    </xf>
    <xf numFmtId="0" fontId="25" fillId="7" borderId="10" xfId="0" applyFont="1" applyFill="1" applyBorder="1" applyAlignment="1">
      <alignment horizontal="left" vertical="center" wrapText="1" indent="1"/>
    </xf>
    <xf numFmtId="0" fontId="25" fillId="7" borderId="37" xfId="0" applyFont="1" applyFill="1" applyBorder="1" applyAlignment="1">
      <alignment horizontal="left" vertical="center" wrapText="1" indent="1"/>
    </xf>
    <xf numFmtId="0" fontId="25" fillId="7" borderId="9" xfId="0" applyFont="1" applyFill="1" applyBorder="1" applyAlignment="1">
      <alignment horizontal="left" vertical="center" wrapText="1" indent="1"/>
    </xf>
    <xf numFmtId="0" fontId="25" fillId="7" borderId="45" xfId="0" applyFont="1" applyFill="1" applyBorder="1" applyAlignment="1">
      <alignment horizontal="left" vertical="center" wrapText="1" indent="1"/>
    </xf>
    <xf numFmtId="0" fontId="25" fillId="7" borderId="14" xfId="0" applyFont="1" applyFill="1" applyBorder="1" applyAlignment="1">
      <alignment horizontal="left" vertical="center" wrapText="1" indent="1"/>
    </xf>
    <xf numFmtId="0" fontId="25" fillId="7" borderId="12" xfId="0" applyFont="1" applyFill="1" applyBorder="1" applyAlignment="1">
      <alignment horizontal="left" vertical="center" wrapText="1" indent="1"/>
    </xf>
    <xf numFmtId="0" fontId="25" fillId="7" borderId="54" xfId="0" applyFont="1" applyFill="1" applyBorder="1" applyAlignment="1">
      <alignment horizontal="center" vertical="top" wrapText="1"/>
    </xf>
    <xf numFmtId="0" fontId="0" fillId="0" borderId="54" xfId="0" applyBorder="1" applyAlignment="1">
      <alignment horizontal="center" vertical="top" wrapText="1"/>
    </xf>
    <xf numFmtId="0" fontId="0" fillId="0" borderId="79" xfId="0" applyBorder="1" applyAlignment="1">
      <alignment horizontal="center" vertical="top" wrapText="1"/>
    </xf>
    <xf numFmtId="0" fontId="22" fillId="8" borderId="1" xfId="0" applyFont="1" applyFill="1" applyBorder="1" applyAlignment="1">
      <alignment horizontal="left"/>
    </xf>
    <xf numFmtId="0" fontId="23" fillId="7" borderId="1" xfId="0" applyFont="1" applyFill="1" applyBorder="1"/>
    <xf numFmtId="0" fontId="23" fillId="7" borderId="53" xfId="0" applyFont="1" applyFill="1" applyBorder="1" applyAlignment="1">
      <alignment horizontal="center"/>
    </xf>
    <xf numFmtId="0" fontId="14" fillId="7" borderId="58" xfId="0" applyFont="1" applyFill="1" applyBorder="1" applyAlignment="1">
      <alignment horizontal="left" vertical="center" wrapText="1" indent="1"/>
    </xf>
    <xf numFmtId="0" fontId="23" fillId="7" borderId="8" xfId="0" applyFont="1" applyFill="1" applyBorder="1" applyAlignment="1">
      <alignment horizontal="left" indent="1"/>
    </xf>
    <xf numFmtId="0" fontId="23" fillId="7" borderId="5" xfId="0" applyFont="1" applyFill="1" applyBorder="1" applyAlignment="1">
      <alignment horizontal="left" indent="1"/>
    </xf>
    <xf numFmtId="0" fontId="23" fillId="7" borderId="58" xfId="0" applyFont="1" applyFill="1" applyBorder="1" applyAlignment="1">
      <alignment horizontal="left" indent="1"/>
    </xf>
    <xf numFmtId="0" fontId="14" fillId="7" borderId="8" xfId="0" applyFont="1" applyFill="1" applyBorder="1" applyAlignment="1">
      <alignment horizontal="left" indent="1"/>
    </xf>
    <xf numFmtId="0" fontId="25" fillId="7" borderId="41" xfId="0" applyFont="1" applyFill="1" applyBorder="1" applyAlignment="1">
      <alignment horizontal="left" vertical="center" wrapText="1" indent="1"/>
    </xf>
    <xf numFmtId="0" fontId="23" fillId="7" borderId="41" xfId="0" applyFont="1" applyFill="1" applyBorder="1" applyAlignment="1">
      <alignment horizontal="left" indent="1"/>
    </xf>
    <xf numFmtId="0" fontId="23" fillId="7" borderId="42" xfId="0" applyFont="1" applyFill="1" applyBorder="1" applyAlignment="1">
      <alignment horizontal="left" indent="1"/>
    </xf>
    <xf numFmtId="0" fontId="23" fillId="7" borderId="52" xfId="0" applyFont="1" applyFill="1" applyBorder="1" applyAlignment="1">
      <alignment horizontal="left" indent="1"/>
    </xf>
    <xf numFmtId="0" fontId="25" fillId="7" borderId="34" xfId="0" applyFont="1" applyFill="1" applyBorder="1" applyAlignment="1">
      <alignment horizontal="left" vertical="center" wrapText="1" indent="1"/>
    </xf>
    <xf numFmtId="0" fontId="25" fillId="7" borderId="58" xfId="0" applyFont="1" applyFill="1" applyBorder="1" applyAlignment="1">
      <alignment horizontal="left" vertical="center" wrapText="1" indent="1"/>
    </xf>
    <xf numFmtId="0" fontId="5" fillId="7" borderId="58" xfId="0" applyFont="1" applyFill="1" applyBorder="1" applyAlignment="1">
      <alignment horizontal="left" vertical="center" wrapText="1" indent="1"/>
    </xf>
    <xf numFmtId="0" fontId="25" fillId="7" borderId="53" xfId="0" applyFont="1" applyFill="1" applyBorder="1" applyAlignment="1">
      <alignment horizontal="center" vertical="center"/>
    </xf>
    <xf numFmtId="0" fontId="23" fillId="7" borderId="53" xfId="0" applyFont="1" applyFill="1" applyBorder="1"/>
    <xf numFmtId="0" fontId="25" fillId="7" borderId="8" xfId="0" applyFont="1" applyFill="1" applyBorder="1" applyAlignment="1">
      <alignment horizontal="left" vertical="center" wrapText="1" indent="1"/>
    </xf>
    <xf numFmtId="0" fontId="25" fillId="7" borderId="5" xfId="0" applyFont="1" applyFill="1" applyBorder="1" applyAlignment="1">
      <alignment horizontal="left" vertical="center" wrapText="1" indent="1"/>
    </xf>
    <xf numFmtId="0" fontId="23" fillId="7" borderId="48" xfId="0" applyFont="1" applyFill="1" applyBorder="1" applyAlignment="1">
      <alignment horizontal="left" indent="1"/>
    </xf>
    <xf numFmtId="0" fontId="23" fillId="7" borderId="51" xfId="0" applyFont="1" applyFill="1" applyBorder="1" applyAlignment="1">
      <alignment horizontal="left" indent="1"/>
    </xf>
    <xf numFmtId="0" fontId="22" fillId="2" borderId="18" xfId="0" applyFont="1" applyFill="1" applyBorder="1" applyAlignment="1">
      <alignment horizontal="center" vertical="center" wrapText="1"/>
    </xf>
    <xf numFmtId="0" fontId="23" fillId="2" borderId="16" xfId="0" applyFont="1" applyFill="1" applyBorder="1"/>
    <xf numFmtId="0" fontId="25" fillId="7" borderId="21" xfId="0" applyFont="1" applyFill="1" applyBorder="1" applyAlignment="1">
      <alignment vertical="top" wrapText="1"/>
    </xf>
    <xf numFmtId="0" fontId="25" fillId="7" borderId="22" xfId="0" applyFont="1" applyFill="1" applyBorder="1" applyAlignment="1">
      <alignment vertical="top" wrapText="1"/>
    </xf>
    <xf numFmtId="0" fontId="23" fillId="2" borderId="17" xfId="0" applyFont="1" applyFill="1" applyBorder="1"/>
    <xf numFmtId="0" fontId="22" fillId="2" borderId="18"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52" xfId="0" applyFont="1" applyFill="1" applyBorder="1" applyAlignment="1">
      <alignment horizontal="center" vertical="center"/>
    </xf>
    <xf numFmtId="0" fontId="14" fillId="7" borderId="17" xfId="0" applyFont="1" applyFill="1" applyBorder="1" applyAlignment="1">
      <alignment vertical="top" wrapText="1"/>
    </xf>
    <xf numFmtId="0" fontId="5" fillId="7" borderId="24" xfId="0" applyFont="1" applyFill="1" applyBorder="1" applyAlignment="1">
      <alignment horizontal="left" vertical="center" wrapText="1" indent="1"/>
    </xf>
    <xf numFmtId="0" fontId="25" fillId="7" borderId="2" xfId="0" applyFont="1" applyFill="1" applyBorder="1" applyAlignment="1">
      <alignment horizontal="center" vertical="center"/>
    </xf>
    <xf numFmtId="0" fontId="23" fillId="7" borderId="13" xfId="0" applyFont="1" applyFill="1" applyBorder="1"/>
    <xf numFmtId="0" fontId="23" fillId="7" borderId="7" xfId="0" applyFont="1" applyFill="1" applyBorder="1"/>
    <xf numFmtId="0" fontId="5" fillId="7" borderId="33" xfId="0" applyFont="1" applyFill="1" applyBorder="1" applyAlignment="1">
      <alignment horizontal="left" vertical="center" wrapText="1" indent="1"/>
    </xf>
    <xf numFmtId="0" fontId="25" fillId="7" borderId="18" xfId="0" applyFont="1" applyFill="1" applyBorder="1" applyAlignment="1">
      <alignment horizontal="left" vertical="center" wrapText="1" indent="1"/>
    </xf>
    <xf numFmtId="0" fontId="14" fillId="7" borderId="15" xfId="0" applyFont="1" applyFill="1" applyBorder="1" applyAlignment="1">
      <alignment horizontal="left" vertical="center" wrapText="1" indent="1"/>
    </xf>
    <xf numFmtId="0" fontId="14" fillId="7" borderId="14" xfId="0" applyFont="1" applyFill="1" applyBorder="1" applyAlignment="1">
      <alignment horizontal="left" indent="1"/>
    </xf>
    <xf numFmtId="0" fontId="23" fillId="7" borderId="29" xfId="0" applyFont="1" applyFill="1" applyBorder="1" applyAlignment="1">
      <alignment horizontal="center"/>
    </xf>
    <xf numFmtId="0" fontId="23" fillId="7" borderId="30" xfId="0" applyFont="1" applyFill="1" applyBorder="1" applyAlignment="1">
      <alignment horizontal="center"/>
    </xf>
    <xf numFmtId="0" fontId="23" fillId="7" borderId="31" xfId="0" applyFont="1" applyFill="1" applyBorder="1" applyAlignment="1">
      <alignment horizontal="center"/>
    </xf>
    <xf numFmtId="0" fontId="79" fillId="0" borderId="0" xfId="6" applyFont="1" applyAlignment="1">
      <alignment horizontal="center"/>
    </xf>
    <xf numFmtId="0" fontId="81" fillId="0" borderId="0" xfId="6" applyFont="1" applyAlignment="1">
      <alignment horizontal="center"/>
    </xf>
    <xf numFmtId="0" fontId="20" fillId="0" borderId="0" xfId="6" applyFont="1" applyAlignment="1">
      <alignment horizontal="center" vertical="top"/>
    </xf>
    <xf numFmtId="0" fontId="25" fillId="7" borderId="6" xfId="0" applyFont="1" applyFill="1" applyBorder="1" applyAlignment="1">
      <alignment horizontal="left" vertical="top" wrapText="1" indent="1"/>
    </xf>
    <xf numFmtId="0" fontId="23" fillId="7" borderId="0" xfId="0" applyFont="1" applyFill="1" applyBorder="1" applyAlignment="1">
      <alignment horizontal="left" vertical="top" wrapText="1" indent="1"/>
    </xf>
    <xf numFmtId="0" fontId="23" fillId="7" borderId="9" xfId="0" applyFont="1" applyFill="1" applyBorder="1" applyAlignment="1">
      <alignment horizontal="left" vertical="top" wrapText="1" indent="1"/>
    </xf>
    <xf numFmtId="0" fontId="0" fillId="0" borderId="6" xfId="0" applyBorder="1" applyAlignment="1">
      <alignment horizontal="left" vertical="top" wrapText="1" indent="1"/>
    </xf>
    <xf numFmtId="0" fontId="0" fillId="0" borderId="0" xfId="0" applyAlignment="1">
      <alignment horizontal="left" vertical="top" wrapText="1" indent="1"/>
    </xf>
    <xf numFmtId="0" fontId="0" fillId="0" borderId="9" xfId="0" applyBorder="1" applyAlignment="1">
      <alignment horizontal="left" vertical="top" wrapText="1" indent="1"/>
    </xf>
    <xf numFmtId="0" fontId="0" fillId="0" borderId="11" xfId="0" applyBorder="1" applyAlignment="1">
      <alignment horizontal="left" vertical="top" wrapText="1" indent="1"/>
    </xf>
    <xf numFmtId="0" fontId="0" fillId="0" borderId="14" xfId="0" applyBorder="1" applyAlignment="1">
      <alignment horizontal="left" vertical="top" wrapText="1" indent="1"/>
    </xf>
    <xf numFmtId="0" fontId="0" fillId="0" borderId="12" xfId="0" applyBorder="1" applyAlignment="1">
      <alignment horizontal="left" vertical="top" wrapText="1" indent="1"/>
    </xf>
    <xf numFmtId="0" fontId="20" fillId="0" borderId="0" xfId="6" applyFont="1" applyAlignment="1">
      <alignment horizontal="center"/>
    </xf>
    <xf numFmtId="0" fontId="25" fillId="7" borderId="7" xfId="0" applyFont="1" applyFill="1" applyBorder="1" applyAlignment="1">
      <alignment horizontal="left" wrapText="1" indent="1"/>
    </xf>
    <xf numFmtId="0" fontId="23" fillId="7" borderId="7" xfId="0" applyFont="1" applyFill="1" applyBorder="1" applyAlignment="1">
      <alignment horizontal="left" indent="1"/>
    </xf>
    <xf numFmtId="0" fontId="16" fillId="7" borderId="3" xfId="0" applyFont="1" applyFill="1" applyBorder="1" applyAlignment="1">
      <alignment horizontal="center" vertical="top" wrapText="1"/>
    </xf>
    <xf numFmtId="0" fontId="16" fillId="7" borderId="10" xfId="0" applyFont="1" applyFill="1" applyBorder="1" applyAlignment="1">
      <alignment horizontal="center" vertical="top" wrapText="1"/>
    </xf>
    <xf numFmtId="0" fontId="16" fillId="7" borderId="6" xfId="0" applyFont="1" applyFill="1" applyBorder="1" applyAlignment="1">
      <alignment horizontal="center" vertical="top" wrapText="1"/>
    </xf>
    <xf numFmtId="0" fontId="16" fillId="7" borderId="9" xfId="0" applyFont="1" applyFill="1" applyBorder="1" applyAlignment="1">
      <alignment horizontal="center" vertical="top" wrapText="1"/>
    </xf>
    <xf numFmtId="0" fontId="16" fillId="7" borderId="11" xfId="0" applyFont="1" applyFill="1" applyBorder="1" applyAlignment="1">
      <alignment horizontal="center" wrapText="1"/>
    </xf>
    <xf numFmtId="0" fontId="16" fillId="7" borderId="12" xfId="0" applyFont="1" applyFill="1" applyBorder="1" applyAlignment="1">
      <alignment horizontal="center" wrapText="1"/>
    </xf>
    <xf numFmtId="0" fontId="25" fillId="7" borderId="20" xfId="0" applyFont="1" applyFill="1" applyBorder="1" applyAlignment="1">
      <alignment vertical="top" wrapText="1"/>
    </xf>
    <xf numFmtId="0" fontId="14" fillId="7" borderId="20" xfId="0" applyFont="1" applyFill="1" applyBorder="1" applyAlignment="1">
      <alignment vertical="top" wrapText="1"/>
    </xf>
    <xf numFmtId="0" fontId="29" fillId="2" borderId="7" xfId="0" applyFont="1" applyFill="1" applyBorder="1" applyAlignment="1">
      <alignment horizontal="center" vertical="center"/>
    </xf>
    <xf numFmtId="0" fontId="22" fillId="8" borderId="1" xfId="0" quotePrefix="1" applyFont="1" applyFill="1" applyBorder="1" applyAlignment="1">
      <alignment horizontal="center" wrapText="1"/>
    </xf>
    <xf numFmtId="0" fontId="21" fillId="2" borderId="7" xfId="0" applyFont="1" applyFill="1" applyBorder="1" applyAlignment="1">
      <alignment horizontal="center" vertical="center" wrapText="1"/>
    </xf>
    <xf numFmtId="0" fontId="3" fillId="2" borderId="7" xfId="0" applyFont="1" applyFill="1" applyBorder="1"/>
    <xf numFmtId="0" fontId="25" fillId="7" borderId="58" xfId="0" quotePrefix="1" applyFont="1" applyFill="1" applyBorder="1" applyAlignment="1">
      <alignment horizontal="left" vertical="center" wrapText="1" indent="1"/>
    </xf>
    <xf numFmtId="0" fontId="23" fillId="7" borderId="1" xfId="0" applyFont="1" applyFill="1" applyBorder="1" applyAlignment="1">
      <alignment horizontal="left" vertical="center" indent="1"/>
    </xf>
    <xf numFmtId="0" fontId="23" fillId="7" borderId="10" xfId="0" applyFont="1" applyFill="1" applyBorder="1" applyAlignment="1">
      <alignment horizontal="left" vertical="center" indent="1"/>
    </xf>
    <xf numFmtId="0" fontId="23" fillId="7" borderId="2" xfId="0" applyFont="1" applyFill="1" applyBorder="1" applyAlignment="1">
      <alignment horizontal="left" vertical="center" indent="1"/>
    </xf>
    <xf numFmtId="0" fontId="25" fillId="7" borderId="8" xfId="0" applyFont="1" applyFill="1" applyBorder="1" applyAlignment="1">
      <alignment horizontal="center" vertical="center" wrapText="1"/>
    </xf>
    <xf numFmtId="0" fontId="23" fillId="7" borderId="52" xfId="0" applyFont="1" applyFill="1" applyBorder="1"/>
    <xf numFmtId="0" fontId="25" fillId="7" borderId="15" xfId="0" applyFont="1" applyFill="1" applyBorder="1" applyAlignment="1">
      <alignment horizontal="center" vertical="center" wrapText="1"/>
    </xf>
    <xf numFmtId="0" fontId="23" fillId="7" borderId="56" xfId="0" applyFont="1" applyFill="1" applyBorder="1"/>
    <xf numFmtId="0" fontId="25" fillId="7" borderId="18"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25" fillId="7" borderId="24" xfId="0" applyFont="1" applyFill="1" applyBorder="1" applyAlignment="1">
      <alignment horizontal="center" vertical="center" wrapText="1"/>
    </xf>
    <xf numFmtId="0" fontId="23" fillId="7" borderId="22" xfId="0" applyFont="1" applyFill="1" applyBorder="1"/>
    <xf numFmtId="0" fontId="25" fillId="7" borderId="59" xfId="0" applyFont="1" applyFill="1" applyBorder="1" applyAlignment="1">
      <alignment horizontal="left" vertical="center" indent="1"/>
    </xf>
    <xf numFmtId="0" fontId="22" fillId="7" borderId="4" xfId="0" applyFont="1" applyFill="1" applyBorder="1" applyAlignment="1">
      <alignment horizontal="center" vertical="center"/>
    </xf>
    <xf numFmtId="0" fontId="22" fillId="7" borderId="8" xfId="0" applyFont="1" applyFill="1" applyBorder="1" applyAlignment="1">
      <alignment horizontal="center" vertical="center"/>
    </xf>
    <xf numFmtId="0" fontId="22" fillId="7" borderId="5" xfId="0" applyFont="1" applyFill="1" applyBorder="1" applyAlignment="1">
      <alignment horizontal="center" vertical="center"/>
    </xf>
    <xf numFmtId="0" fontId="22" fillId="7" borderId="4" xfId="0" applyFont="1" applyFill="1" applyBorder="1" applyAlignment="1">
      <alignment horizontal="center"/>
    </xf>
    <xf numFmtId="0" fontId="22" fillId="7" borderId="8" xfId="0" applyFont="1" applyFill="1" applyBorder="1" applyAlignment="1">
      <alignment horizontal="center"/>
    </xf>
    <xf numFmtId="0" fontId="22" fillId="7" borderId="5" xfId="0" applyFont="1" applyFill="1" applyBorder="1" applyAlignment="1">
      <alignment horizontal="center"/>
    </xf>
    <xf numFmtId="0" fontId="12" fillId="7" borderId="0" xfId="0" applyFont="1" applyFill="1" applyAlignment="1">
      <alignment horizontal="center"/>
    </xf>
    <xf numFmtId="0" fontId="21" fillId="2" borderId="1" xfId="0" applyFont="1" applyFill="1" applyBorder="1" applyAlignment="1">
      <alignment horizontal="center" vertical="center"/>
    </xf>
    <xf numFmtId="0" fontId="3" fillId="2" borderId="1" xfId="0" applyFont="1" applyFill="1" applyBorder="1"/>
    <xf numFmtId="0" fontId="22" fillId="8" borderId="1" xfId="0" quotePrefix="1" applyFont="1" applyFill="1" applyBorder="1" applyAlignment="1">
      <alignment horizontal="center" vertical="center"/>
    </xf>
    <xf numFmtId="0" fontId="22" fillId="8" borderId="2" xfId="0" quotePrefix="1" applyFont="1" applyFill="1" applyBorder="1" applyAlignment="1">
      <alignment horizontal="center" vertical="center"/>
    </xf>
    <xf numFmtId="0" fontId="22" fillId="8" borderId="1" xfId="0" quotePrefix="1" applyFont="1" applyFill="1" applyBorder="1" applyAlignment="1">
      <alignment horizontal="center"/>
    </xf>
    <xf numFmtId="0" fontId="25" fillId="7" borderId="60" xfId="0" applyFont="1" applyFill="1" applyBorder="1" applyAlignment="1">
      <alignment horizontal="left" vertical="top" indent="1"/>
    </xf>
    <xf numFmtId="0" fontId="23" fillId="7" borderId="21" xfId="0" applyFont="1" applyFill="1" applyBorder="1" applyAlignment="1">
      <alignment horizontal="left" vertical="top" indent="1"/>
    </xf>
    <xf numFmtId="0" fontId="25" fillId="7" borderId="27" xfId="0" applyFont="1" applyFill="1" applyBorder="1" applyAlignment="1">
      <alignment horizontal="left" vertical="center" indent="1"/>
    </xf>
    <xf numFmtId="0" fontId="25" fillId="7" borderId="32"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5" fillId="7" borderId="8" xfId="0" applyFont="1" applyFill="1" applyBorder="1" applyAlignment="1">
      <alignment horizontal="left" vertical="top" wrapText="1"/>
    </xf>
    <xf numFmtId="0" fontId="0" fillId="7" borderId="8" xfId="0" applyFill="1" applyBorder="1" applyAlignment="1">
      <alignment horizontal="left" vertical="top" wrapText="1"/>
    </xf>
    <xf numFmtId="0" fontId="0" fillId="7" borderId="5" xfId="0" applyFill="1" applyBorder="1" applyAlignment="1">
      <alignment horizontal="left" vertical="top" wrapText="1"/>
    </xf>
    <xf numFmtId="0" fontId="25" fillId="7" borderId="31" xfId="0" applyFont="1" applyFill="1" applyBorder="1" applyAlignment="1">
      <alignment horizontal="center" vertical="center"/>
    </xf>
    <xf numFmtId="0" fontId="25" fillId="7" borderId="45" xfId="0" quotePrefix="1" applyFont="1" applyFill="1" applyBorder="1" applyAlignment="1">
      <alignment horizontal="left" vertical="center" wrapText="1" indent="1"/>
    </xf>
    <xf numFmtId="0" fontId="25" fillId="7" borderId="34" xfId="0" applyFont="1" applyFill="1" applyBorder="1" applyAlignment="1">
      <alignment horizontal="center" vertical="center" wrapText="1"/>
    </xf>
    <xf numFmtId="0" fontId="23" fillId="7" borderId="42" xfId="0" applyFont="1" applyFill="1" applyBorder="1"/>
    <xf numFmtId="0" fontId="5" fillId="7" borderId="34" xfId="0" applyFont="1" applyFill="1" applyBorder="1" applyAlignment="1">
      <alignment horizontal="left" vertical="center" wrapText="1" indent="1"/>
    </xf>
    <xf numFmtId="0" fontId="5" fillId="7" borderId="58" xfId="0" applyFont="1" applyFill="1" applyBorder="1" applyAlignment="1">
      <alignment horizontal="center" vertical="center" wrapText="1"/>
    </xf>
    <xf numFmtId="0" fontId="25" fillId="7" borderId="58" xfId="0" applyFont="1" applyFill="1" applyBorder="1" applyAlignment="1">
      <alignment horizontal="center" vertical="center" wrapText="1"/>
    </xf>
    <xf numFmtId="0" fontId="28" fillId="7" borderId="14" xfId="0" applyFont="1" applyFill="1" applyBorder="1" applyAlignment="1">
      <alignment horizontal="left" vertical="top" wrapText="1" indent="1"/>
    </xf>
    <xf numFmtId="0" fontId="0" fillId="0" borderId="17" xfId="0" applyBorder="1" applyAlignment="1">
      <alignment vertical="top" wrapText="1"/>
    </xf>
    <xf numFmtId="0" fontId="25" fillId="7" borderId="48" xfId="0" applyFont="1" applyFill="1" applyBorder="1" applyAlignment="1">
      <alignment vertical="top" wrapText="1"/>
    </xf>
    <xf numFmtId="0" fontId="14" fillId="7" borderId="48" xfId="0" applyFont="1" applyFill="1" applyBorder="1" applyAlignment="1">
      <alignment vertical="top" wrapText="1"/>
    </xf>
    <xf numFmtId="0" fontId="0" fillId="0" borderId="51" xfId="0" applyBorder="1" applyAlignment="1">
      <alignment vertical="top" wrapText="1"/>
    </xf>
    <xf numFmtId="0" fontId="25" fillId="7" borderId="33" xfId="0" applyFont="1" applyFill="1" applyBorder="1" applyAlignment="1">
      <alignment horizontal="center" vertical="center" wrapText="1"/>
    </xf>
    <xf numFmtId="0" fontId="23" fillId="7" borderId="51" xfId="0" applyFont="1" applyFill="1" applyBorder="1"/>
    <xf numFmtId="0" fontId="22" fillId="8" borderId="6" xfId="0" applyFont="1" applyFill="1" applyBorder="1" applyAlignment="1">
      <alignment horizontal="left" vertical="center" wrapText="1"/>
    </xf>
    <xf numFmtId="0" fontId="23" fillId="7" borderId="0" xfId="0" applyFont="1" applyFill="1" applyBorder="1" applyAlignment="1">
      <alignment vertical="center" wrapText="1"/>
    </xf>
    <xf numFmtId="0" fontId="0" fillId="0" borderId="0" xfId="0" applyAlignment="1">
      <alignment vertical="center" wrapText="1"/>
    </xf>
    <xf numFmtId="0" fontId="5" fillId="7" borderId="32" xfId="0" applyFont="1" applyFill="1" applyBorder="1" applyAlignment="1">
      <alignment horizontal="left" vertical="center" wrapText="1" indent="1"/>
    </xf>
    <xf numFmtId="0" fontId="8" fillId="7" borderId="0" xfId="0" applyFont="1" applyFill="1" applyAlignment="1">
      <alignment horizontal="center"/>
    </xf>
    <xf numFmtId="0" fontId="0" fillId="7" borderId="0" xfId="0" applyFont="1" applyFill="1" applyAlignment="1">
      <alignment horizontal="center"/>
    </xf>
    <xf numFmtId="0" fontId="10" fillId="7" borderId="16" xfId="0" applyFont="1" applyFill="1" applyBorder="1" applyAlignment="1">
      <alignment horizontal="left" vertical="top" wrapText="1" indent="1"/>
    </xf>
    <xf numFmtId="0" fontId="10" fillId="7" borderId="22" xfId="0" applyFont="1" applyFill="1" applyBorder="1" applyAlignment="1">
      <alignment horizontal="left" vertical="top" wrapText="1" indent="1"/>
    </xf>
    <xf numFmtId="0" fontId="22" fillId="2" borderId="16" xfId="0" applyFont="1" applyFill="1" applyBorder="1" applyAlignment="1">
      <alignment horizontal="center" vertical="center" wrapText="1"/>
    </xf>
    <xf numFmtId="0" fontId="10" fillId="7" borderId="24" xfId="0" quotePrefix="1" applyFont="1" applyFill="1" applyBorder="1" applyAlignment="1">
      <alignment horizontal="left" vertical="center" wrapText="1" indent="1"/>
    </xf>
    <xf numFmtId="0" fontId="10" fillId="7" borderId="21" xfId="0" quotePrefix="1" applyFont="1" applyFill="1" applyBorder="1" applyAlignment="1">
      <alignment horizontal="left" vertical="center" wrapText="1" indent="1"/>
    </xf>
    <xf numFmtId="0" fontId="10" fillId="7" borderId="37" xfId="0" quotePrefix="1" applyFont="1" applyFill="1" applyBorder="1" applyAlignment="1">
      <alignment horizontal="left" vertical="center" wrapText="1" indent="1"/>
    </xf>
    <xf numFmtId="0" fontId="10" fillId="7" borderId="0" xfId="0" quotePrefix="1" applyFont="1" applyFill="1" applyBorder="1" applyAlignment="1">
      <alignment horizontal="left" vertical="center" wrapText="1" indent="1"/>
    </xf>
    <xf numFmtId="0" fontId="1" fillId="7" borderId="37" xfId="0" applyFont="1" applyFill="1" applyBorder="1" applyAlignment="1">
      <alignment horizontal="left" indent="1"/>
    </xf>
    <xf numFmtId="0" fontId="1" fillId="7" borderId="0" xfId="0" applyFont="1" applyFill="1" applyBorder="1" applyAlignment="1">
      <alignment horizontal="left" indent="1"/>
    </xf>
    <xf numFmtId="0" fontId="10" fillId="7" borderId="18" xfId="0" applyFont="1" applyFill="1" applyBorder="1" applyAlignment="1">
      <alignment horizontal="center" vertical="center" wrapText="1"/>
    </xf>
    <xf numFmtId="0" fontId="1" fillId="7" borderId="17" xfId="0" applyFont="1" applyFill="1" applyBorder="1"/>
    <xf numFmtId="0" fontId="4" fillId="7" borderId="18" xfId="0" applyFont="1" applyFill="1" applyBorder="1" applyAlignment="1">
      <alignment horizontal="left" vertical="center" wrapText="1" indent="1"/>
    </xf>
    <xf numFmtId="0" fontId="2" fillId="7" borderId="16" xfId="0" applyFont="1" applyFill="1" applyBorder="1" applyAlignment="1">
      <alignment horizontal="left" indent="1"/>
    </xf>
    <xf numFmtId="0" fontId="2" fillId="7" borderId="17" xfId="0" applyFont="1" applyFill="1" applyBorder="1" applyAlignment="1">
      <alignment horizontal="left" indent="1"/>
    </xf>
    <xf numFmtId="0" fontId="12" fillId="8" borderId="18" xfId="0" quotePrefix="1" applyFont="1" applyFill="1" applyBorder="1" applyAlignment="1">
      <alignment horizontal="center"/>
    </xf>
    <xf numFmtId="0" fontId="12" fillId="8" borderId="16" xfId="0" quotePrefix="1" applyFont="1" applyFill="1" applyBorder="1" applyAlignment="1">
      <alignment horizontal="center"/>
    </xf>
    <xf numFmtId="0" fontId="10" fillId="7" borderId="24" xfId="0" applyFont="1" applyFill="1" applyBorder="1" applyAlignment="1">
      <alignment horizontal="center" vertical="center" wrapText="1"/>
    </xf>
    <xf numFmtId="0" fontId="1" fillId="7" borderId="22" xfId="0" applyFont="1" applyFill="1" applyBorder="1"/>
    <xf numFmtId="0" fontId="4" fillId="7" borderId="34" xfId="0" applyFont="1" applyFill="1" applyBorder="1" applyAlignment="1">
      <alignment horizontal="left" vertical="center" wrapText="1" indent="1"/>
    </xf>
    <xf numFmtId="0" fontId="2" fillId="7" borderId="41" xfId="0" applyFont="1" applyFill="1" applyBorder="1" applyAlignment="1">
      <alignment horizontal="left" indent="1"/>
    </xf>
    <xf numFmtId="0" fontId="2" fillId="7" borderId="42" xfId="0" applyFont="1" applyFill="1" applyBorder="1" applyAlignment="1">
      <alignment horizontal="left" indent="1"/>
    </xf>
    <xf numFmtId="0" fontId="4" fillId="7" borderId="33" xfId="0" applyFont="1" applyFill="1" applyBorder="1" applyAlignment="1">
      <alignment horizontal="left" vertical="center" wrapText="1" indent="1"/>
    </xf>
    <xf numFmtId="0" fontId="2" fillId="7" borderId="48" xfId="0" applyFont="1" applyFill="1" applyBorder="1" applyAlignment="1">
      <alignment horizontal="left" indent="1"/>
    </xf>
    <xf numFmtId="0" fontId="2" fillId="7" borderId="51" xfId="0" applyFont="1" applyFill="1" applyBorder="1" applyAlignment="1">
      <alignment horizontal="left" indent="1"/>
    </xf>
    <xf numFmtId="0" fontId="10" fillId="7" borderId="16" xfId="0" applyFont="1" applyFill="1" applyBorder="1" applyAlignment="1">
      <alignment horizontal="center" vertical="center" wrapText="1"/>
    </xf>
    <xf numFmtId="0" fontId="10" fillId="7" borderId="41" xfId="0" applyFont="1" applyFill="1" applyBorder="1" applyAlignment="1">
      <alignment horizontal="center" vertical="center" wrapText="1"/>
    </xf>
    <xf numFmtId="0" fontId="1" fillId="7" borderId="42" xfId="0" applyFont="1" applyFill="1" applyBorder="1"/>
    <xf numFmtId="0" fontId="12" fillId="8" borderId="18" xfId="0" quotePrefix="1" applyFont="1" applyFill="1" applyBorder="1" applyAlignment="1">
      <alignment horizontal="center" wrapText="1"/>
    </xf>
    <xf numFmtId="0" fontId="1" fillId="7" borderId="16" xfId="0" applyFont="1" applyFill="1" applyBorder="1"/>
    <xf numFmtId="0" fontId="10" fillId="7" borderId="24" xfId="0" applyFont="1" applyFill="1" applyBorder="1" applyAlignment="1">
      <alignment horizontal="left" vertical="center" wrapText="1" indent="1"/>
    </xf>
    <xf numFmtId="0" fontId="1" fillId="7" borderId="21" xfId="0" applyFont="1" applyFill="1" applyBorder="1" applyAlignment="1">
      <alignment horizontal="left" indent="1"/>
    </xf>
    <xf numFmtId="0" fontId="1" fillId="7" borderId="22" xfId="0" applyFont="1" applyFill="1" applyBorder="1" applyAlignment="1">
      <alignment horizontal="left" indent="1"/>
    </xf>
    <xf numFmtId="0" fontId="10" fillId="7" borderId="37" xfId="0" applyFont="1" applyFill="1" applyBorder="1" applyAlignment="1">
      <alignment horizontal="left" vertical="center" wrapText="1" indent="1"/>
    </xf>
    <xf numFmtId="0" fontId="1" fillId="7" borderId="36" xfId="0" applyFont="1" applyFill="1" applyBorder="1" applyAlignment="1">
      <alignment horizontal="left" indent="1"/>
    </xf>
    <xf numFmtId="0" fontId="0" fillId="7" borderId="0" xfId="0" applyFont="1" applyFill="1" applyBorder="1" applyAlignment="1">
      <alignment horizontal="left" indent="1"/>
    </xf>
    <xf numFmtId="0" fontId="12" fillId="7" borderId="18" xfId="0" applyFont="1" applyFill="1" applyBorder="1" applyAlignment="1">
      <alignment horizontal="center"/>
    </xf>
    <xf numFmtId="0" fontId="12" fillId="7" borderId="18" xfId="0" applyFont="1" applyFill="1" applyBorder="1" applyAlignment="1">
      <alignment horizontal="center" vertical="center"/>
    </xf>
    <xf numFmtId="0" fontId="10" fillId="7" borderId="18" xfId="0" applyFont="1" applyFill="1" applyBorder="1" applyAlignment="1">
      <alignment horizontal="left" vertical="top" indent="3"/>
    </xf>
    <xf numFmtId="0" fontId="1" fillId="7" borderId="16" xfId="0" applyFont="1" applyFill="1" applyBorder="1" applyAlignment="1">
      <alignment horizontal="left" vertical="top" indent="3"/>
    </xf>
    <xf numFmtId="0" fontId="10" fillId="7" borderId="23" xfId="0" applyFont="1" applyFill="1" applyBorder="1" applyAlignment="1">
      <alignment horizontal="center" vertical="center"/>
    </xf>
    <xf numFmtId="0" fontId="10" fillId="7" borderId="38" xfId="0" applyFont="1" applyFill="1" applyBorder="1" applyAlignment="1">
      <alignment horizontal="center" vertical="center"/>
    </xf>
    <xf numFmtId="0" fontId="1" fillId="7" borderId="38" xfId="0" applyFont="1" applyFill="1" applyBorder="1"/>
    <xf numFmtId="0" fontId="10" fillId="7" borderId="19" xfId="0" applyFont="1" applyFill="1" applyBorder="1" applyAlignment="1">
      <alignment horizontal="center" vertical="center"/>
    </xf>
    <xf numFmtId="0" fontId="1" fillId="7" borderId="19" xfId="0" applyFont="1" applyFill="1" applyBorder="1"/>
    <xf numFmtId="0" fontId="10" fillId="7" borderId="18" xfId="0" quotePrefix="1" applyFont="1" applyFill="1" applyBorder="1" applyAlignment="1">
      <alignment horizontal="left" vertical="center" wrapText="1" indent="1"/>
    </xf>
    <xf numFmtId="0" fontId="10" fillId="7" borderId="16" xfId="0" quotePrefix="1" applyFont="1" applyFill="1" applyBorder="1" applyAlignment="1">
      <alignment horizontal="left" vertical="center" wrapText="1" indent="1"/>
    </xf>
    <xf numFmtId="0" fontId="1" fillId="7" borderId="18" xfId="0" applyFont="1" applyFill="1" applyBorder="1" applyAlignment="1">
      <alignment horizontal="left" indent="1"/>
    </xf>
    <xf numFmtId="0" fontId="1" fillId="7" borderId="16" xfId="0" applyFont="1" applyFill="1" applyBorder="1" applyAlignment="1">
      <alignment horizontal="left" indent="1"/>
    </xf>
    <xf numFmtId="0" fontId="10" fillId="7" borderId="18" xfId="0" applyFont="1" applyFill="1" applyBorder="1" applyAlignment="1">
      <alignment horizontal="left" vertical="center" wrapText="1" indent="1"/>
    </xf>
    <xf numFmtId="0" fontId="1" fillId="7" borderId="17" xfId="0" applyFont="1" applyFill="1" applyBorder="1" applyAlignment="1">
      <alignment horizontal="left" indent="1"/>
    </xf>
    <xf numFmtId="0" fontId="0" fillId="7" borderId="16" xfId="0" applyFont="1" applyFill="1" applyBorder="1" applyAlignment="1">
      <alignment horizontal="left" indent="1"/>
    </xf>
    <xf numFmtId="0" fontId="4" fillId="7" borderId="18" xfId="0" applyFont="1" applyFill="1" applyBorder="1" applyAlignment="1">
      <alignment horizontal="center" vertical="center" wrapText="1"/>
    </xf>
    <xf numFmtId="0" fontId="12" fillId="8" borderId="24" xfId="0" quotePrefix="1" applyFont="1" applyFill="1" applyBorder="1" applyAlignment="1">
      <alignment horizontal="left" vertical="center" indent="1"/>
    </xf>
    <xf numFmtId="0" fontId="1" fillId="7" borderId="39" xfId="0" applyFont="1" applyFill="1" applyBorder="1"/>
    <xf numFmtId="0" fontId="2" fillId="7" borderId="17" xfId="0" applyFont="1" applyFill="1" applyBorder="1"/>
    <xf numFmtId="0" fontId="1" fillId="7" borderId="45" xfId="0" applyFont="1" applyFill="1" applyBorder="1" applyAlignment="1">
      <alignment horizontal="left" indent="1"/>
    </xf>
    <xf numFmtId="0" fontId="1" fillId="7" borderId="14" xfId="0" applyFont="1" applyFill="1" applyBorder="1" applyAlignment="1">
      <alignment horizontal="left" indent="1"/>
    </xf>
    <xf numFmtId="0" fontId="1" fillId="7" borderId="32" xfId="0" applyFont="1" applyFill="1" applyBorder="1" applyAlignment="1">
      <alignment horizontal="left" indent="1"/>
    </xf>
    <xf numFmtId="0" fontId="1" fillId="7" borderId="20" xfId="0" applyFont="1" applyFill="1" applyBorder="1" applyAlignment="1">
      <alignment horizontal="left" indent="1"/>
    </xf>
    <xf numFmtId="0" fontId="12" fillId="8" borderId="4" xfId="0" applyFont="1" applyFill="1" applyBorder="1" applyAlignment="1">
      <alignment horizontal="left" indent="1"/>
    </xf>
    <xf numFmtId="0" fontId="1" fillId="7" borderId="8" xfId="0" applyFont="1" applyFill="1" applyBorder="1" applyAlignment="1">
      <alignment horizontal="left" indent="1"/>
    </xf>
    <xf numFmtId="0" fontId="1" fillId="7" borderId="5" xfId="0" applyFont="1" applyFill="1" applyBorder="1" applyAlignment="1">
      <alignment horizontal="left" indent="1"/>
    </xf>
    <xf numFmtId="0" fontId="1" fillId="7" borderId="55" xfId="0" applyFont="1" applyFill="1" applyBorder="1"/>
    <xf numFmtId="0" fontId="18" fillId="7" borderId="0" xfId="0" applyFont="1" applyFill="1" applyAlignment="1">
      <alignment horizontal="center"/>
    </xf>
    <xf numFmtId="0" fontId="1" fillId="7" borderId="23" xfId="0" applyFont="1" applyFill="1" applyBorder="1"/>
    <xf numFmtId="0" fontId="28" fillId="7" borderId="0" xfId="0" applyFont="1" applyFill="1" applyBorder="1" applyAlignment="1">
      <alignment horizontal="left" vertical="top" wrapText="1" indent="3"/>
    </xf>
    <xf numFmtId="0" fontId="10" fillId="7" borderId="16" xfId="0" applyFont="1" applyFill="1" applyBorder="1" applyAlignment="1">
      <alignment vertical="top" wrapText="1"/>
    </xf>
    <xf numFmtId="0" fontId="0" fillId="0" borderId="16" xfId="0" applyBorder="1" applyAlignment="1">
      <alignment vertical="top" wrapText="1"/>
    </xf>
    <xf numFmtId="0" fontId="1" fillId="7" borderId="24" xfId="0" applyFont="1" applyFill="1" applyBorder="1" applyAlignment="1">
      <alignment horizontal="left" indent="1"/>
    </xf>
    <xf numFmtId="0" fontId="0" fillId="7" borderId="0" xfId="0" applyFont="1" applyFill="1" applyAlignment="1">
      <alignment horizontal="center" vertical="top" wrapText="1"/>
    </xf>
    <xf numFmtId="0" fontId="0" fillId="0" borderId="0" xfId="0" applyAlignment="1">
      <alignment vertical="top" wrapText="1"/>
    </xf>
    <xf numFmtId="0" fontId="10" fillId="7" borderId="21" xfId="0" applyFont="1" applyFill="1" applyBorder="1" applyAlignment="1">
      <alignment horizontal="center" vertical="center" wrapText="1"/>
    </xf>
    <xf numFmtId="0" fontId="4" fillId="7" borderId="24" xfId="0" applyFont="1" applyFill="1" applyBorder="1" applyAlignment="1">
      <alignment horizontal="left" vertical="center" wrapText="1" indent="1"/>
    </xf>
    <xf numFmtId="0" fontId="2" fillId="7" borderId="21" xfId="0" applyFont="1" applyFill="1" applyBorder="1" applyAlignment="1">
      <alignment horizontal="left" indent="1"/>
    </xf>
    <xf numFmtId="0" fontId="2" fillId="7" borderId="22" xfId="0" applyFont="1" applyFill="1" applyBorder="1" applyAlignment="1">
      <alignment horizontal="left" indent="1"/>
    </xf>
    <xf numFmtId="0" fontId="10" fillId="7" borderId="29" xfId="0" applyFont="1" applyFill="1" applyBorder="1" applyAlignment="1">
      <alignment horizontal="center" vertical="center"/>
    </xf>
    <xf numFmtId="0" fontId="10" fillId="7" borderId="30" xfId="0" applyFont="1" applyFill="1" applyBorder="1" applyAlignment="1">
      <alignment horizontal="center" vertical="center"/>
    </xf>
    <xf numFmtId="0" fontId="1" fillId="7" borderId="31" xfId="0" applyFont="1" applyFill="1" applyBorder="1"/>
    <xf numFmtId="0" fontId="10" fillId="7" borderId="44" xfId="0" quotePrefix="1" applyFont="1" applyFill="1" applyBorder="1" applyAlignment="1">
      <alignment horizontal="left" vertical="center" wrapText="1" indent="1"/>
    </xf>
    <xf numFmtId="0" fontId="10" fillId="7" borderId="15" xfId="0" quotePrefix="1" applyFont="1" applyFill="1" applyBorder="1" applyAlignment="1">
      <alignment horizontal="left" vertical="center" wrapText="1" indent="1"/>
    </xf>
    <xf numFmtId="0" fontId="10" fillId="7" borderId="44" xfId="0" applyFont="1" applyFill="1" applyBorder="1" applyAlignment="1">
      <alignment horizontal="left" vertical="center" wrapText="1" indent="1"/>
    </xf>
    <xf numFmtId="0" fontId="1" fillId="7" borderId="15" xfId="0" applyFont="1" applyFill="1" applyBorder="1" applyAlignment="1">
      <alignment horizontal="left" indent="1"/>
    </xf>
    <xf numFmtId="0" fontId="1" fillId="7" borderId="56" xfId="0" applyFont="1" applyFill="1" applyBorder="1" applyAlignment="1">
      <alignment horizontal="left" indent="1"/>
    </xf>
    <xf numFmtId="0" fontId="0" fillId="7" borderId="14" xfId="0" applyFont="1" applyFill="1" applyBorder="1" applyAlignment="1">
      <alignment horizontal="left" indent="1"/>
    </xf>
    <xf numFmtId="0" fontId="1" fillId="7" borderId="50" xfId="0" applyFont="1" applyFill="1" applyBorder="1" applyAlignment="1">
      <alignment horizontal="left" indent="1"/>
    </xf>
    <xf numFmtId="0" fontId="10" fillId="7" borderId="48" xfId="0" applyFont="1" applyFill="1" applyBorder="1" applyAlignment="1">
      <alignment horizontal="center" vertical="center" wrapText="1"/>
    </xf>
    <xf numFmtId="0" fontId="1" fillId="7" borderId="51" xfId="0" applyFont="1" applyFill="1" applyBorder="1"/>
    <xf numFmtId="0" fontId="14" fillId="7" borderId="1" xfId="0" applyFont="1" applyFill="1" applyBorder="1" applyAlignment="1">
      <alignment horizontal="left" vertical="center" wrapText="1" indent="1"/>
    </xf>
    <xf numFmtId="168" fontId="5" fillId="7" borderId="4" xfId="0" applyNumberFormat="1" applyFont="1" applyFill="1" applyBorder="1" applyAlignment="1" applyProtection="1">
      <alignment horizontal="left" vertical="center" wrapText="1" indent="1"/>
      <protection hidden="1"/>
    </xf>
    <xf numFmtId="168" fontId="5" fillId="7" borderId="8" xfId="0" applyNumberFormat="1" applyFont="1" applyFill="1" applyBorder="1" applyAlignment="1" applyProtection="1">
      <alignment horizontal="left" vertical="center" wrapText="1" indent="1"/>
      <protection hidden="1"/>
    </xf>
    <xf numFmtId="0" fontId="14" fillId="7" borderId="1" xfId="0" applyFont="1" applyFill="1" applyBorder="1" applyAlignment="1">
      <alignment horizontal="left" vertical="top" wrapText="1" indent="1"/>
    </xf>
    <xf numFmtId="0" fontId="19" fillId="7" borderId="1" xfId="0" applyFont="1" applyFill="1" applyBorder="1" applyAlignment="1">
      <alignment horizontal="left" indent="1"/>
    </xf>
    <xf numFmtId="0" fontId="14" fillId="7" borderId="1" xfId="0" applyFont="1" applyFill="1" applyBorder="1" applyAlignment="1" applyProtection="1">
      <alignment horizontal="left" vertical="center" wrapText="1" indent="1"/>
    </xf>
    <xf numFmtId="0" fontId="19" fillId="2" borderId="1" xfId="0" applyFont="1" applyFill="1" applyBorder="1" applyAlignment="1">
      <alignment horizontal="center"/>
    </xf>
    <xf numFmtId="0" fontId="10" fillId="7" borderId="27" xfId="0" applyFont="1" applyFill="1" applyBorder="1" applyAlignment="1">
      <alignment horizontal="left" vertical="top" indent="1"/>
    </xf>
    <xf numFmtId="0" fontId="1" fillId="7" borderId="16" xfId="0" applyFont="1" applyFill="1" applyBorder="1" applyAlignment="1">
      <alignment horizontal="left" vertical="top" indent="1"/>
    </xf>
    <xf numFmtId="0" fontId="14" fillId="7" borderId="1" xfId="0" applyFont="1" applyFill="1" applyBorder="1" applyAlignment="1">
      <alignment horizontal="center"/>
    </xf>
    <xf numFmtId="0" fontId="22" fillId="7" borderId="26" xfId="0" applyFont="1" applyFill="1" applyBorder="1" applyAlignment="1">
      <alignment horizontal="center"/>
    </xf>
    <xf numFmtId="0" fontId="23" fillId="7" borderId="48" xfId="0" applyFont="1" applyFill="1" applyBorder="1"/>
    <xf numFmtId="0" fontId="22" fillId="7" borderId="33" xfId="0" applyFont="1" applyFill="1" applyBorder="1" applyAlignment="1">
      <alignment horizontal="center" vertical="center"/>
    </xf>
    <xf numFmtId="0" fontId="23" fillId="7" borderId="49" xfId="0" applyFont="1" applyFill="1" applyBorder="1"/>
    <xf numFmtId="0" fontId="25" fillId="7" borderId="21" xfId="0" applyFont="1" applyFill="1" applyBorder="1" applyAlignment="1">
      <alignment horizontal="left" vertical="top" wrapText="1"/>
    </xf>
    <xf numFmtId="0" fontId="25" fillId="7" borderId="43" xfId="0" applyFont="1" applyFill="1" applyBorder="1" applyAlignment="1">
      <alignment horizontal="left" vertical="top" wrapText="1"/>
    </xf>
    <xf numFmtId="0" fontId="9" fillId="7" borderId="0" xfId="0" applyFont="1" applyFill="1" applyAlignment="1">
      <alignment horizontal="center"/>
    </xf>
    <xf numFmtId="0" fontId="28" fillId="7" borderId="0" xfId="0" applyFont="1" applyFill="1" applyBorder="1" applyAlignment="1">
      <alignment horizontal="left" vertical="top" wrapText="1" indent="1"/>
    </xf>
    <xf numFmtId="0" fontId="14" fillId="7" borderId="0" xfId="0" applyFont="1" applyFill="1" applyAlignment="1">
      <alignment horizontal="center"/>
    </xf>
    <xf numFmtId="0" fontId="19" fillId="7" borderId="0" xfId="0" applyFont="1" applyFill="1" applyAlignment="1">
      <alignment horizontal="center"/>
    </xf>
    <xf numFmtId="0" fontId="14" fillId="7" borderId="4" xfId="0" applyFont="1" applyFill="1" applyBorder="1" applyAlignment="1">
      <alignment horizontal="center" vertical="center"/>
    </xf>
    <xf numFmtId="0" fontId="14" fillId="7" borderId="8" xfId="0" applyFont="1" applyFill="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14" fillId="7" borderId="8" xfId="0" applyFont="1" applyFill="1" applyBorder="1" applyAlignment="1">
      <alignment horizontal="left" vertical="center" indent="1"/>
    </xf>
    <xf numFmtId="0" fontId="14" fillId="7" borderId="5" xfId="0" applyFont="1" applyFill="1" applyBorder="1" applyAlignment="1">
      <alignment horizontal="left" vertical="center" indent="1"/>
    </xf>
    <xf numFmtId="0" fontId="0" fillId="0" borderId="35" xfId="0" applyBorder="1" applyAlignment="1">
      <alignment vertical="top" wrapText="1"/>
    </xf>
    <xf numFmtId="0" fontId="19" fillId="7" borderId="4" xfId="0" applyFont="1" applyFill="1" applyBorder="1" applyAlignment="1">
      <alignment horizontal="left" vertical="center" wrapText="1" indent="1"/>
    </xf>
    <xf numFmtId="0" fontId="0" fillId="0" borderId="8" xfId="0" applyBorder="1" applyAlignment="1">
      <alignment horizontal="left" vertical="center" wrapText="1" indent="1"/>
    </xf>
    <xf numFmtId="0" fontId="0" fillId="0" borderId="5" xfId="0" applyBorder="1" applyAlignment="1">
      <alignment horizontal="left" vertical="center" wrapText="1" indent="1"/>
    </xf>
    <xf numFmtId="0" fontId="20" fillId="7" borderId="1" xfId="2" applyFont="1" applyFill="1" applyBorder="1" applyAlignment="1" applyProtection="1">
      <alignment horizontal="center" vertical="center" wrapText="1"/>
    </xf>
    <xf numFmtId="0" fontId="14" fillId="7" borderId="27" xfId="2" applyFont="1" applyFill="1" applyBorder="1" applyAlignment="1" applyProtection="1">
      <alignment horizontal="left" vertical="top" indent="1"/>
    </xf>
    <xf numFmtId="0" fontId="14" fillId="7" borderId="16" xfId="2" applyFont="1" applyFill="1" applyBorder="1" applyAlignment="1" applyProtection="1">
      <alignment horizontal="left" vertical="top" indent="1"/>
    </xf>
    <xf numFmtId="0" fontId="14" fillId="7" borderId="35" xfId="2" applyFont="1" applyFill="1" applyBorder="1" applyAlignment="1" applyProtection="1">
      <alignment horizontal="left" vertical="top" indent="1"/>
    </xf>
    <xf numFmtId="0" fontId="14" fillId="7" borderId="27" xfId="2" applyFont="1" applyFill="1" applyBorder="1" applyAlignment="1" applyProtection="1">
      <alignment horizontal="left" vertical="top" wrapText="1" indent="1"/>
    </xf>
    <xf numFmtId="0" fontId="14" fillId="7" borderId="16" xfId="2" applyFont="1" applyFill="1" applyBorder="1" applyAlignment="1" applyProtection="1">
      <alignment horizontal="left" vertical="top" wrapText="1" indent="1"/>
    </xf>
    <xf numFmtId="0" fontId="14" fillId="7" borderId="35" xfId="2" applyFont="1" applyFill="1" applyBorder="1" applyAlignment="1" applyProtection="1">
      <alignment horizontal="left" vertical="top" wrapText="1" indent="1"/>
    </xf>
    <xf numFmtId="0" fontId="14" fillId="7" borderId="3" xfId="2" applyFont="1" applyFill="1" applyBorder="1" applyAlignment="1" applyProtection="1">
      <alignment horizontal="left" vertical="center" wrapText="1" indent="1"/>
    </xf>
    <xf numFmtId="0" fontId="0" fillId="7" borderId="10" xfId="0" applyFill="1" applyBorder="1" applyAlignment="1" applyProtection="1">
      <alignment horizontal="left" vertical="center" wrapText="1" indent="1"/>
    </xf>
    <xf numFmtId="0" fontId="14" fillId="7" borderId="6" xfId="2" applyFont="1" applyFill="1" applyBorder="1" applyAlignment="1" applyProtection="1">
      <alignment horizontal="left" vertical="center" wrapText="1" indent="1"/>
    </xf>
    <xf numFmtId="0" fontId="0" fillId="7" borderId="9" xfId="0" applyFill="1" applyBorder="1" applyAlignment="1" applyProtection="1">
      <alignment horizontal="left" vertical="center" wrapText="1" indent="1"/>
    </xf>
    <xf numFmtId="0" fontId="14" fillId="7" borderId="11" xfId="2" applyFont="1" applyFill="1" applyBorder="1" applyAlignment="1" applyProtection="1">
      <alignment horizontal="left" vertical="center" wrapText="1" indent="1"/>
    </xf>
    <xf numFmtId="0" fontId="0" fillId="7" borderId="12" xfId="0" applyFill="1" applyBorder="1" applyAlignment="1" applyProtection="1">
      <alignment horizontal="left" vertical="center" wrapText="1" indent="1"/>
    </xf>
    <xf numFmtId="41" fontId="31" fillId="7" borderId="0" xfId="2" applyNumberFormat="1" applyFont="1" applyFill="1" applyAlignment="1" applyProtection="1">
      <alignment horizontal="center" wrapText="1"/>
    </xf>
    <xf numFmtId="0" fontId="14" fillId="7" borderId="4" xfId="2" applyFont="1" applyFill="1" applyBorder="1" applyAlignment="1" applyProtection="1">
      <alignment horizontal="left" vertical="center" wrapText="1" indent="1"/>
    </xf>
    <xf numFmtId="0" fontId="0" fillId="7" borderId="5" xfId="0" applyFill="1" applyBorder="1" applyAlignment="1" applyProtection="1">
      <alignment horizontal="left" vertical="center" wrapText="1" indent="1"/>
    </xf>
    <xf numFmtId="0" fontId="19" fillId="7" borderId="1" xfId="2" applyFont="1" applyFill="1" applyBorder="1" applyAlignment="1" applyProtection="1">
      <alignment horizontal="left" vertical="center"/>
    </xf>
    <xf numFmtId="0" fontId="19" fillId="7" borderId="1" xfId="2" applyFont="1" applyFill="1" applyBorder="1" applyAlignment="1" applyProtection="1">
      <alignment horizontal="center" vertical="center"/>
    </xf>
    <xf numFmtId="0" fontId="20" fillId="7" borderId="4" xfId="2" applyFont="1" applyFill="1" applyBorder="1" applyAlignment="1" applyProtection="1">
      <alignment horizontal="left" vertical="center" wrapText="1" indent="1"/>
    </xf>
    <xf numFmtId="0" fontId="20" fillId="7" borderId="5" xfId="2" applyFont="1" applyFill="1" applyBorder="1" applyAlignment="1" applyProtection="1">
      <alignment horizontal="left" vertical="center" wrapText="1" indent="1"/>
    </xf>
    <xf numFmtId="0" fontId="25" fillId="7" borderId="4" xfId="2" applyFont="1" applyFill="1" applyBorder="1" applyAlignment="1" applyProtection="1">
      <alignment horizontal="left" vertical="center" wrapText="1" indent="1"/>
    </xf>
    <xf numFmtId="0" fontId="25" fillId="7" borderId="5" xfId="2" applyFont="1" applyFill="1" applyBorder="1" applyAlignment="1" applyProtection="1">
      <alignment horizontal="left" vertical="center" wrapText="1" indent="1"/>
    </xf>
    <xf numFmtId="0" fontId="32" fillId="7" borderId="0" xfId="2" applyFont="1" applyFill="1" applyAlignment="1" applyProtection="1">
      <alignment horizontal="center" vertical="top" wrapText="1"/>
    </xf>
    <xf numFmtId="0" fontId="20" fillId="7" borderId="13" xfId="2" applyFont="1" applyFill="1" applyBorder="1" applyAlignment="1" applyProtection="1">
      <alignment horizontal="center" vertical="center"/>
    </xf>
    <xf numFmtId="170" fontId="20" fillId="7" borderId="2" xfId="1" applyNumberFormat="1" applyFont="1" applyFill="1" applyBorder="1" applyAlignment="1" applyProtection="1">
      <alignment horizontal="center" vertical="center"/>
    </xf>
    <xf numFmtId="170" fontId="20" fillId="7" borderId="13" xfId="1" applyNumberFormat="1" applyFont="1" applyFill="1" applyBorder="1" applyAlignment="1" applyProtection="1">
      <alignment horizontal="center" vertical="center"/>
    </xf>
    <xf numFmtId="170" fontId="20" fillId="7" borderId="7" xfId="1" applyNumberFormat="1" applyFont="1" applyFill="1" applyBorder="1" applyAlignment="1" applyProtection="1">
      <alignment horizontal="center" vertical="center"/>
    </xf>
    <xf numFmtId="0" fontId="20" fillId="7" borderId="13" xfId="2" applyFont="1" applyFill="1" applyBorder="1" applyAlignment="1" applyProtection="1">
      <alignment horizontal="center" vertical="center" wrapText="1"/>
    </xf>
    <xf numFmtId="0" fontId="14" fillId="7" borderId="1" xfId="2" applyFont="1" applyFill="1" applyBorder="1" applyAlignment="1" applyProtection="1">
      <alignment horizontal="left" vertical="top" wrapText="1" indent="1"/>
    </xf>
    <xf numFmtId="0" fontId="20" fillId="7" borderId="1" xfId="2" applyFont="1" applyFill="1" applyBorder="1" applyAlignment="1" applyProtection="1">
      <alignment horizontal="center" vertical="center"/>
    </xf>
    <xf numFmtId="0" fontId="20" fillId="7" borderId="2" xfId="2" applyFont="1" applyFill="1" applyBorder="1" applyAlignment="1" applyProtection="1">
      <alignment horizontal="center" vertical="center"/>
    </xf>
    <xf numFmtId="0" fontId="20" fillId="7" borderId="7" xfId="2" applyFont="1" applyFill="1" applyBorder="1" applyAlignment="1" applyProtection="1">
      <alignment horizontal="center" vertical="center"/>
    </xf>
    <xf numFmtId="0" fontId="14" fillId="7" borderId="2" xfId="2" applyFont="1" applyFill="1" applyBorder="1" applyAlignment="1" applyProtection="1">
      <alignment horizontal="center" vertical="center" wrapText="1"/>
    </xf>
    <xf numFmtId="0" fontId="14" fillId="7" borderId="13" xfId="2" applyFont="1" applyFill="1" applyBorder="1" applyAlignment="1" applyProtection="1">
      <alignment horizontal="center" vertical="center" wrapText="1"/>
    </xf>
    <xf numFmtId="0" fontId="14" fillId="7" borderId="7" xfId="2" applyFont="1" applyFill="1" applyBorder="1" applyAlignment="1" applyProtection="1">
      <alignment horizontal="center" vertical="center" wrapText="1"/>
    </xf>
    <xf numFmtId="0" fontId="14" fillId="7" borderId="60" xfId="2" applyFont="1" applyFill="1" applyBorder="1" applyAlignment="1" applyProtection="1">
      <alignment horizontal="left" vertical="center" wrapText="1" indent="1"/>
    </xf>
    <xf numFmtId="0" fontId="0" fillId="7" borderId="43" xfId="0" applyFill="1" applyBorder="1" applyAlignment="1" applyProtection="1">
      <alignment horizontal="left" vertical="center" wrapText="1" indent="1"/>
    </xf>
    <xf numFmtId="0" fontId="14" fillId="7" borderId="2" xfId="2" applyFont="1" applyFill="1" applyBorder="1" applyAlignment="1" applyProtection="1">
      <alignment horizontal="left" vertical="center" wrapText="1" indent="1"/>
    </xf>
    <xf numFmtId="0" fontId="14" fillId="7" borderId="13" xfId="2" applyFont="1" applyFill="1" applyBorder="1" applyAlignment="1" applyProtection="1">
      <alignment horizontal="left" vertical="center" wrapText="1" indent="1"/>
    </xf>
    <xf numFmtId="0" fontId="14" fillId="7" borderId="7" xfId="2" applyFont="1" applyFill="1" applyBorder="1" applyAlignment="1" applyProtection="1">
      <alignment horizontal="left" vertical="center" wrapText="1" indent="1"/>
    </xf>
    <xf numFmtId="0" fontId="20" fillId="7" borderId="2" xfId="2" applyFont="1" applyFill="1" applyBorder="1" applyAlignment="1" applyProtection="1">
      <alignment horizontal="center" vertical="center" wrapText="1"/>
    </xf>
    <xf numFmtId="0" fontId="20" fillId="7" borderId="7" xfId="2" applyFont="1" applyFill="1" applyBorder="1" applyAlignment="1" applyProtection="1">
      <alignment horizontal="center" vertical="center" wrapText="1"/>
    </xf>
    <xf numFmtId="0" fontId="14" fillId="7" borderId="28" xfId="2" applyFont="1" applyFill="1" applyBorder="1" applyAlignment="1" applyProtection="1">
      <alignment horizontal="left" vertical="center" wrapText="1" indent="1"/>
    </xf>
    <xf numFmtId="0" fontId="14" fillId="7" borderId="30" xfId="2" applyFont="1" applyFill="1" applyBorder="1" applyAlignment="1" applyProtection="1">
      <alignment horizontal="left" vertical="center" wrapText="1" indent="1"/>
    </xf>
    <xf numFmtId="0" fontId="14" fillId="7" borderId="31" xfId="2" applyFont="1" applyFill="1" applyBorder="1" applyAlignment="1" applyProtection="1">
      <alignment horizontal="left" vertical="center" wrapText="1" indent="1"/>
    </xf>
    <xf numFmtId="0" fontId="14" fillId="7" borderId="0" xfId="2" applyFont="1" applyFill="1" applyAlignment="1" applyProtection="1">
      <alignment horizontal="center"/>
    </xf>
    <xf numFmtId="0" fontId="14" fillId="7" borderId="0" xfId="2" applyFont="1" applyFill="1" applyProtection="1"/>
    <xf numFmtId="0" fontId="18" fillId="7" borderId="0" xfId="2" applyFont="1" applyFill="1" applyAlignment="1" applyProtection="1">
      <alignment horizontal="center"/>
    </xf>
    <xf numFmtId="0" fontId="18" fillId="7" borderId="0" xfId="2" applyFont="1" applyFill="1" applyProtection="1"/>
    <xf numFmtId="0" fontId="19" fillId="7" borderId="14" xfId="2" applyFont="1" applyFill="1" applyBorder="1" applyAlignment="1" applyProtection="1">
      <alignment horizontal="left" vertical="center" wrapText="1" indent="1"/>
    </xf>
    <xf numFmtId="0" fontId="29" fillId="2" borderId="24" xfId="2" applyFont="1" applyFill="1" applyBorder="1" applyAlignment="1" applyProtection="1">
      <alignment horizontal="center" vertical="center" wrapText="1"/>
    </xf>
    <xf numFmtId="0" fontId="29" fillId="2" borderId="21" xfId="2" applyFont="1" applyFill="1" applyBorder="1" applyAlignment="1" applyProtection="1">
      <alignment horizontal="center" vertical="center" wrapText="1"/>
    </xf>
    <xf numFmtId="0" fontId="29" fillId="2" borderId="3" xfId="2" applyFont="1" applyFill="1" applyBorder="1" applyAlignment="1" applyProtection="1">
      <alignment horizontal="center" vertical="center" wrapText="1"/>
    </xf>
    <xf numFmtId="0" fontId="29" fillId="2" borderId="10" xfId="2" applyFont="1" applyFill="1" applyBorder="1" applyAlignment="1" applyProtection="1">
      <alignment horizontal="center" vertical="center" wrapText="1"/>
    </xf>
    <xf numFmtId="0" fontId="30" fillId="2" borderId="3" xfId="2" applyFont="1" applyFill="1" applyBorder="1" applyAlignment="1" applyProtection="1">
      <alignment horizontal="center" vertical="center" wrapText="1"/>
    </xf>
    <xf numFmtId="0" fontId="30" fillId="2" borderId="15" xfId="2" applyFont="1" applyFill="1" applyBorder="1" applyAlignment="1" applyProtection="1">
      <alignment horizontal="center" vertical="center" wrapText="1"/>
    </xf>
    <xf numFmtId="0" fontId="30" fillId="2" borderId="10" xfId="2" applyFont="1" applyFill="1" applyBorder="1" applyAlignment="1" applyProtection="1">
      <alignment horizontal="center" vertical="center" wrapText="1"/>
    </xf>
    <xf numFmtId="0" fontId="30" fillId="2" borderId="2" xfId="2" applyFont="1" applyFill="1" applyBorder="1" applyAlignment="1" applyProtection="1">
      <alignment horizontal="center" vertical="center" wrapText="1"/>
    </xf>
    <xf numFmtId="0" fontId="30" fillId="2" borderId="7" xfId="2" applyFont="1" applyFill="1" applyBorder="1" applyAlignment="1" applyProtection="1">
      <alignment horizontal="center" vertical="center" wrapText="1"/>
    </xf>
    <xf numFmtId="0" fontId="30" fillId="2" borderId="4" xfId="2" applyFont="1" applyFill="1" applyBorder="1" applyAlignment="1" applyProtection="1">
      <alignment horizontal="center" wrapText="1"/>
    </xf>
    <xf numFmtId="0" fontId="30" fillId="2" borderId="5" xfId="2" applyFont="1" applyFill="1" applyBorder="1" applyAlignment="1" applyProtection="1">
      <alignment horizontal="center" wrapText="1"/>
    </xf>
    <xf numFmtId="0" fontId="14" fillId="7" borderId="18" xfId="2" applyFont="1" applyFill="1" applyBorder="1" applyAlignment="1" applyProtection="1">
      <alignment horizontal="left" vertical="top" indent="1"/>
    </xf>
    <xf numFmtId="0" fontId="14" fillId="7" borderId="17" xfId="2" applyFont="1" applyFill="1" applyBorder="1" applyAlignment="1" applyProtection="1">
      <alignment horizontal="left" vertical="top" indent="1"/>
    </xf>
    <xf numFmtId="0" fontId="19" fillId="7" borderId="33" xfId="2" applyFont="1" applyFill="1" applyBorder="1" applyAlignment="1" applyProtection="1">
      <alignment horizontal="center"/>
    </xf>
    <xf numFmtId="0" fontId="19" fillId="7" borderId="48" xfId="2" applyFont="1" applyFill="1" applyBorder="1" applyAlignment="1" applyProtection="1">
      <alignment horizontal="center"/>
    </xf>
    <xf numFmtId="0" fontId="19" fillId="7" borderId="49" xfId="2" applyFont="1" applyFill="1" applyBorder="1" applyAlignment="1" applyProtection="1">
      <alignment horizontal="center"/>
    </xf>
    <xf numFmtId="0" fontId="19" fillId="7" borderId="51" xfId="2" applyFont="1" applyFill="1" applyBorder="1" applyAlignment="1" applyProtection="1">
      <alignment horizontal="center"/>
    </xf>
    <xf numFmtId="0" fontId="14" fillId="7" borderId="7" xfId="2" quotePrefix="1" applyFont="1" applyFill="1" applyBorder="1" applyAlignment="1" applyProtection="1">
      <alignment horizontal="center"/>
    </xf>
    <xf numFmtId="0" fontId="20" fillId="7" borderId="1" xfId="2" quotePrefix="1" applyFont="1" applyFill="1" applyBorder="1" applyAlignment="1" applyProtection="1">
      <alignment horizontal="center"/>
    </xf>
    <xf numFmtId="0" fontId="20" fillId="7" borderId="1" xfId="2" applyFont="1" applyFill="1" applyBorder="1" applyAlignment="1" applyProtection="1">
      <alignment horizontal="center"/>
    </xf>
    <xf numFmtId="0" fontId="20" fillId="7" borderId="4" xfId="2" quotePrefix="1" applyFont="1" applyFill="1" applyBorder="1" applyAlignment="1" applyProtection="1">
      <alignment horizontal="center"/>
    </xf>
    <xf numFmtId="0" fontId="20" fillId="7" borderId="5" xfId="2" quotePrefix="1" applyFont="1" applyFill="1" applyBorder="1" applyAlignment="1" applyProtection="1">
      <alignment horizontal="center"/>
    </xf>
    <xf numFmtId="0" fontId="19" fillId="7" borderId="4" xfId="2" applyFont="1" applyFill="1" applyBorder="1" applyAlignment="1" applyProtection="1">
      <alignment horizontal="left"/>
    </xf>
    <xf numFmtId="0" fontId="19" fillId="7" borderId="8" xfId="2" applyFont="1" applyFill="1" applyBorder="1" applyAlignment="1" applyProtection="1">
      <alignment horizontal="left"/>
    </xf>
    <xf numFmtId="0" fontId="19" fillId="7" borderId="5" xfId="2" applyFont="1" applyFill="1" applyBorder="1" applyAlignment="1" applyProtection="1">
      <alignment horizontal="left"/>
    </xf>
    <xf numFmtId="0" fontId="14" fillId="7" borderId="2" xfId="2" applyFont="1" applyFill="1" applyBorder="1" applyAlignment="1" applyProtection="1">
      <alignment horizontal="center" vertical="top"/>
    </xf>
    <xf numFmtId="0" fontId="14" fillId="7" borderId="13" xfId="2" applyFont="1" applyFill="1" applyBorder="1" applyAlignment="1" applyProtection="1">
      <alignment horizontal="center" vertical="top"/>
    </xf>
    <xf numFmtId="0" fontId="14" fillId="7" borderId="7" xfId="2" applyFont="1" applyFill="1" applyBorder="1" applyAlignment="1" applyProtection="1">
      <alignment horizontal="center" vertical="top"/>
    </xf>
    <xf numFmtId="0" fontId="14" fillId="7" borderId="15" xfId="2" applyFont="1" applyFill="1" applyBorder="1" applyAlignment="1" applyProtection="1">
      <alignment horizontal="left" vertical="top" wrapText="1" indent="1"/>
    </xf>
    <xf numFmtId="0" fontId="14" fillId="7" borderId="10" xfId="2" applyFont="1" applyFill="1" applyBorder="1" applyAlignment="1" applyProtection="1">
      <alignment horizontal="left" vertical="top" wrapText="1" indent="1"/>
    </xf>
    <xf numFmtId="0" fontId="14" fillId="7" borderId="0" xfId="2" applyFont="1" applyFill="1" applyBorder="1" applyAlignment="1" applyProtection="1">
      <alignment horizontal="left" vertical="top" wrapText="1" indent="1"/>
    </xf>
    <xf numFmtId="0" fontId="14" fillId="7" borderId="9" xfId="2" applyFont="1" applyFill="1" applyBorder="1" applyAlignment="1" applyProtection="1">
      <alignment horizontal="left" vertical="top" wrapText="1" indent="1"/>
    </xf>
    <xf numFmtId="0" fontId="14" fillId="7" borderId="14" xfId="2" applyFont="1" applyFill="1" applyBorder="1" applyAlignment="1" applyProtection="1">
      <alignment horizontal="left" vertical="top" wrapText="1" indent="1"/>
    </xf>
    <xf numFmtId="0" fontId="14" fillId="7" borderId="12" xfId="2" applyFont="1" applyFill="1" applyBorder="1" applyAlignment="1" applyProtection="1">
      <alignment horizontal="left" vertical="top" wrapText="1" indent="1"/>
    </xf>
    <xf numFmtId="0" fontId="14" fillId="7" borderId="22" xfId="2" applyFont="1" applyFill="1" applyBorder="1" applyAlignment="1" applyProtection="1">
      <alignment horizontal="left" vertical="center" wrapText="1" indent="1"/>
    </xf>
    <xf numFmtId="0" fontId="14" fillId="7" borderId="36" xfId="2" applyFont="1" applyFill="1" applyBorder="1" applyAlignment="1" applyProtection="1">
      <alignment horizontal="left" vertical="center" wrapText="1" indent="1"/>
    </xf>
    <xf numFmtId="0" fontId="14" fillId="7" borderId="50" xfId="2" applyFont="1" applyFill="1" applyBorder="1" applyAlignment="1" applyProtection="1">
      <alignment horizontal="left" vertical="center" wrapText="1" indent="1"/>
    </xf>
    <xf numFmtId="0" fontId="25" fillId="7" borderId="58" xfId="2" applyFont="1" applyFill="1" applyBorder="1" applyAlignment="1" applyProtection="1">
      <alignment horizontal="left" vertical="center" wrapText="1" indent="1"/>
    </xf>
    <xf numFmtId="0" fontId="14" fillId="7" borderId="1" xfId="2" applyFont="1" applyFill="1" applyBorder="1" applyAlignment="1" applyProtection="1">
      <alignment horizontal="center" vertical="center" wrapText="1"/>
    </xf>
    <xf numFmtId="41" fontId="32" fillId="7" borderId="0" xfId="2" applyNumberFormat="1" applyFont="1" applyFill="1" applyAlignment="1" applyProtection="1">
      <alignment horizontal="center" vertical="top" wrapText="1"/>
    </xf>
    <xf numFmtId="0" fontId="20" fillId="7" borderId="0" xfId="2" applyFont="1" applyFill="1" applyBorder="1" applyAlignment="1" applyProtection="1">
      <alignment horizontal="center" vertical="center"/>
    </xf>
    <xf numFmtId="0" fontId="14" fillId="0" borderId="1" xfId="0" applyFont="1" applyBorder="1" applyAlignment="1">
      <alignment horizontal="left" indent="1"/>
    </xf>
    <xf numFmtId="1" fontId="14" fillId="0" borderId="1" xfId="0" applyNumberFormat="1" applyFont="1" applyBorder="1" applyAlignment="1">
      <alignment horizontal="center"/>
    </xf>
    <xf numFmtId="0" fontId="25" fillId="0" borderId="27" xfId="0" applyFont="1" applyBorder="1" applyAlignment="1">
      <alignment horizontal="left" vertical="top" indent="1"/>
    </xf>
    <xf numFmtId="0" fontId="23" fillId="0" borderId="16" xfId="0" applyFont="1" applyBorder="1" applyAlignment="1">
      <alignment horizontal="left" vertical="top" indent="1"/>
    </xf>
    <xf numFmtId="0" fontId="25" fillId="2" borderId="24" xfId="0" applyFont="1" applyFill="1" applyBorder="1" applyAlignment="1">
      <alignment horizontal="center"/>
    </xf>
    <xf numFmtId="0" fontId="25" fillId="2" borderId="21" xfId="0" applyFont="1" applyFill="1" applyBorder="1" applyAlignment="1">
      <alignment horizontal="center"/>
    </xf>
    <xf numFmtId="0" fontId="25" fillId="2" borderId="43" xfId="0" applyFont="1" applyFill="1" applyBorder="1" applyAlignment="1">
      <alignment horizontal="center"/>
    </xf>
    <xf numFmtId="0" fontId="25" fillId="0" borderId="16" xfId="0" applyFont="1" applyBorder="1" applyAlignment="1">
      <alignment horizontal="left" vertical="center" wrapText="1" indent="1"/>
    </xf>
    <xf numFmtId="0" fontId="25" fillId="0" borderId="35" xfId="0" applyFont="1" applyBorder="1" applyAlignment="1">
      <alignment horizontal="left" vertical="center" wrapText="1" indent="1"/>
    </xf>
    <xf numFmtId="0" fontId="25" fillId="0" borderId="16" xfId="0" applyFont="1" applyBorder="1" applyAlignment="1">
      <alignment horizontal="left" vertical="top" wrapText="1" indent="1"/>
    </xf>
    <xf numFmtId="0" fontId="25" fillId="0" borderId="35" xfId="0" applyFont="1" applyBorder="1" applyAlignment="1">
      <alignment horizontal="left" vertical="top" wrapText="1" indent="1"/>
    </xf>
    <xf numFmtId="0" fontId="25" fillId="0" borderId="16" xfId="0" applyFont="1" applyBorder="1" applyAlignment="1">
      <alignment horizontal="left" indent="1"/>
    </xf>
    <xf numFmtId="0" fontId="25" fillId="0" borderId="35" xfId="0" applyFont="1" applyBorder="1" applyAlignment="1">
      <alignment horizontal="left" indent="1"/>
    </xf>
    <xf numFmtId="0" fontId="18" fillId="0" borderId="0" xfId="0" applyFont="1" applyAlignment="1">
      <alignment horizontal="center"/>
    </xf>
    <xf numFmtId="0" fontId="22" fillId="3" borderId="26" xfId="0" applyFont="1" applyFill="1" applyBorder="1" applyAlignment="1">
      <alignment horizontal="center" vertical="center"/>
    </xf>
    <xf numFmtId="0" fontId="23" fillId="3" borderId="48" xfId="0" applyFont="1" applyFill="1" applyBorder="1"/>
    <xf numFmtId="0" fontId="22" fillId="3" borderId="33" xfId="0" applyFont="1" applyFill="1" applyBorder="1" applyAlignment="1">
      <alignment horizontal="center"/>
    </xf>
    <xf numFmtId="0" fontId="23" fillId="3" borderId="49" xfId="0" applyFont="1" applyFill="1" applyBorder="1"/>
    <xf numFmtId="0" fontId="25" fillId="0" borderId="27" xfId="0" applyFont="1" applyBorder="1" applyAlignment="1">
      <alignment horizontal="left" vertical="center" indent="1"/>
    </xf>
    <xf numFmtId="0" fontId="23" fillId="0" borderId="16" xfId="0" applyFont="1" applyBorder="1" applyAlignment="1">
      <alignment horizontal="left" vertical="center" indent="1"/>
    </xf>
    <xf numFmtId="0" fontId="25" fillId="0" borderId="27" xfId="0" applyFont="1" applyBorder="1" applyAlignment="1">
      <alignment horizontal="left" indent="1"/>
    </xf>
    <xf numFmtId="0" fontId="23" fillId="0" borderId="16" xfId="0" applyFont="1" applyBorder="1" applyAlignment="1">
      <alignment horizontal="left" indent="1"/>
    </xf>
    <xf numFmtId="2" fontId="19" fillId="2" borderId="4" xfId="0" applyNumberFormat="1" applyFont="1" applyFill="1" applyBorder="1" applyAlignment="1">
      <alignment horizontal="center"/>
    </xf>
    <xf numFmtId="2" fontId="19" fillId="2" borderId="8" xfId="0" applyNumberFormat="1" applyFont="1" applyFill="1" applyBorder="1" applyAlignment="1">
      <alignment horizontal="center"/>
    </xf>
    <xf numFmtId="2" fontId="19" fillId="2" borderId="5" xfId="0" applyNumberFormat="1" applyFont="1" applyFill="1" applyBorder="1" applyAlignment="1">
      <alignment horizontal="center"/>
    </xf>
    <xf numFmtId="0" fontId="79" fillId="0" borderId="0" xfId="6" applyFont="1" applyAlignment="1">
      <alignment horizontal="left"/>
    </xf>
    <xf numFmtId="0" fontId="80" fillId="0" borderId="0" xfId="6" applyFont="1" applyAlignment="1">
      <alignment horizontal="center"/>
    </xf>
    <xf numFmtId="0" fontId="79" fillId="5" borderId="62" xfId="6" applyFont="1" applyFill="1" applyBorder="1" applyAlignment="1">
      <alignment horizontal="left" vertical="center" wrapText="1" indent="1"/>
    </xf>
    <xf numFmtId="0" fontId="79" fillId="5" borderId="64" xfId="6" applyFont="1" applyFill="1" applyBorder="1" applyAlignment="1">
      <alignment horizontal="left" vertical="center" wrapText="1" indent="1"/>
    </xf>
    <xf numFmtId="0" fontId="63" fillId="0" borderId="0" xfId="6" applyFont="1" applyAlignment="1">
      <alignment horizontal="center" vertical="center" wrapText="1"/>
    </xf>
    <xf numFmtId="0" fontId="62" fillId="4" borderId="15" xfId="6" applyFont="1" applyFill="1" applyBorder="1" applyAlignment="1">
      <alignment horizontal="center" vertical="center" wrapText="1"/>
    </xf>
    <xf numFmtId="0" fontId="0" fillId="0" borderId="15" xfId="0" applyBorder="1" applyAlignment="1">
      <alignment horizontal="center" vertical="center" wrapText="1"/>
    </xf>
    <xf numFmtId="0" fontId="62" fillId="19" borderId="15" xfId="6" applyFont="1" applyFill="1" applyBorder="1" applyAlignment="1">
      <alignment vertical="center" wrapText="1"/>
    </xf>
    <xf numFmtId="0" fontId="0" fillId="0" borderId="15" xfId="0" applyBorder="1" applyAlignment="1">
      <alignment vertical="center" wrapText="1"/>
    </xf>
    <xf numFmtId="0" fontId="79" fillId="7" borderId="62" xfId="6" applyFont="1" applyFill="1" applyBorder="1" applyAlignment="1">
      <alignment horizontal="left" vertical="center" wrapText="1" indent="1"/>
    </xf>
    <xf numFmtId="0" fontId="79" fillId="7" borderId="64" xfId="6" applyFont="1" applyFill="1" applyBorder="1" applyAlignment="1">
      <alignment horizontal="left" vertical="center" wrapText="1" indent="1"/>
    </xf>
    <xf numFmtId="0" fontId="13" fillId="5" borderId="62" xfId="6" applyFont="1" applyFill="1" applyBorder="1" applyAlignment="1">
      <alignment horizontal="center" vertical="center"/>
    </xf>
    <xf numFmtId="0" fontId="13" fillId="5" borderId="64" xfId="6" applyFont="1" applyFill="1" applyBorder="1" applyAlignment="1">
      <alignment horizontal="center" vertical="center"/>
    </xf>
    <xf numFmtId="0" fontId="79" fillId="2" borderId="62" xfId="6" applyFont="1" applyFill="1" applyBorder="1" applyAlignment="1">
      <alignment horizontal="center" vertical="center"/>
    </xf>
    <xf numFmtId="0" fontId="79" fillId="2" borderId="64" xfId="6" applyFont="1" applyFill="1" applyBorder="1" applyAlignment="1">
      <alignment horizontal="center" vertical="center"/>
    </xf>
    <xf numFmtId="0" fontId="63" fillId="0" borderId="0" xfId="6" applyFont="1" applyAlignment="1">
      <alignment horizontal="center" wrapText="1"/>
    </xf>
    <xf numFmtId="0" fontId="52" fillId="0" borderId="0" xfId="6" applyFont="1" applyAlignment="1">
      <alignment horizontal="center" wrapText="1"/>
    </xf>
    <xf numFmtId="0" fontId="52" fillId="0" borderId="0" xfId="6" applyFont="1" applyAlignment="1">
      <alignment horizontal="center" vertical="center" wrapText="1"/>
    </xf>
    <xf numFmtId="0" fontId="27" fillId="0" borderId="0" xfId="6" applyFont="1" applyAlignment="1">
      <alignment vertical="top" wrapText="1"/>
    </xf>
    <xf numFmtId="0" fontId="8" fillId="0" borderId="0" xfId="0" applyFont="1" applyAlignment="1">
      <alignment vertical="top" wrapText="1"/>
    </xf>
    <xf numFmtId="0" fontId="82" fillId="2" borderId="62" xfId="6" applyFont="1" applyFill="1" applyBorder="1" applyAlignment="1">
      <alignment horizontal="center" vertical="center"/>
    </xf>
    <xf numFmtId="0" fontId="82" fillId="2" borderId="64" xfId="6" applyFont="1" applyFill="1" applyBorder="1" applyAlignment="1">
      <alignment horizontal="center" vertical="center"/>
    </xf>
  </cellXfs>
  <cellStyles count="13">
    <cellStyle name="Comma [0]" xfId="1" builtinId="6"/>
    <cellStyle name="Hyperlink" xfId="5" builtinId="8"/>
    <cellStyle name="Hyperlink 2" xfId="11" xr:uid="{00000000-0005-0000-0000-000002000000}"/>
    <cellStyle name="Hyperlink 2 2" xfId="12" xr:uid="{00000000-0005-0000-0000-000003000000}"/>
    <cellStyle name="Normal" xfId="0" builtinId="0"/>
    <cellStyle name="Normal 13" xfId="8" xr:uid="{00000000-0005-0000-0000-000005000000}"/>
    <cellStyle name="Normal 2" xfId="2" xr:uid="{00000000-0005-0000-0000-000006000000}"/>
    <cellStyle name="Normal 2 2" xfId="6" xr:uid="{00000000-0005-0000-0000-000007000000}"/>
    <cellStyle name="Normal 2 3" xfId="7" xr:uid="{00000000-0005-0000-0000-000008000000}"/>
    <cellStyle name="Normal 3" xfId="10" xr:uid="{00000000-0005-0000-0000-000009000000}"/>
    <cellStyle name="Normal 5" xfId="9" xr:uid="{00000000-0005-0000-0000-00000A000000}"/>
    <cellStyle name="Normal_01 KUANTITAS DOK PNGWAS" xfId="4" xr:uid="{00000000-0005-0000-0000-00000B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00 DATA UMUM'!A1"/><Relationship Id="rId1" Type="http://schemas.openxmlformats.org/officeDocument/2006/relationships/hyperlink" Target="#'SM1'!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00 DATA UMUM'!A1"/></Relationships>
</file>

<file path=xl/drawings/drawing1.xml><?xml version="1.0" encoding="utf-8"?>
<xdr:wsDr xmlns:xdr="http://schemas.openxmlformats.org/drawingml/2006/spreadsheetDrawing" xmlns:a="http://schemas.openxmlformats.org/drawingml/2006/main">
  <xdr:twoCellAnchor>
    <xdr:from>
      <xdr:col>8</xdr:col>
      <xdr:colOff>34925</xdr:colOff>
      <xdr:row>0</xdr:row>
      <xdr:rowOff>45509</xdr:rowOff>
    </xdr:from>
    <xdr:to>
      <xdr:col>8</xdr:col>
      <xdr:colOff>387350</xdr:colOff>
      <xdr:row>0</xdr:row>
      <xdr:rowOff>274109</xdr:rowOff>
    </xdr:to>
    <xdr:sp macro="" textlink="">
      <xdr:nvSpPr>
        <xdr:cNvPr id="3" name="Documents">
          <a:hlinkClick xmlns:r="http://schemas.openxmlformats.org/officeDocument/2006/relationships" r:id="rId1"/>
          <a:extLst>
            <a:ext uri="{FF2B5EF4-FFF2-40B4-BE49-F238E27FC236}">
              <a16:creationId xmlns:a16="http://schemas.microsoft.com/office/drawing/2014/main" id="{00000000-0008-0000-0000-000003000000}"/>
            </a:ext>
          </a:extLst>
        </xdr:cNvPr>
        <xdr:cNvSpPr>
          <a:spLocks noEditPoints="1" noChangeArrowheads="1"/>
        </xdr:cNvSpPr>
      </xdr:nvSpPr>
      <xdr:spPr bwMode="auto">
        <a:xfrm>
          <a:off x="5349875" y="45509"/>
          <a:ext cx="352425" cy="228600"/>
        </a:xfrm>
        <a:custGeom>
          <a:avLst/>
          <a:gdLst>
            <a:gd name="T0" fmla="*/ 0 w 21600"/>
            <a:gd name="T1" fmla="*/ 2147483646 h 21600"/>
            <a:gd name="T2" fmla="*/ 2147483646 w 21600"/>
            <a:gd name="T3" fmla="*/ 0 h 21600"/>
            <a:gd name="T4" fmla="*/ 2147483646 w 21600"/>
            <a:gd name="T5" fmla="*/ 2147483646 h 21600"/>
            <a:gd name="T6" fmla="*/ 2147483646 w 21600"/>
            <a:gd name="T7" fmla="*/ 2147483646 h 21600"/>
            <a:gd name="T8" fmla="*/ 2147483646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0 h 21600"/>
            <a:gd name="T18" fmla="*/ 2147483646 w 21600"/>
            <a:gd name="T19" fmla="*/ 0 h 21600"/>
            <a:gd name="T20" fmla="*/ 0 w 21600"/>
            <a:gd name="T21" fmla="*/ 2147483646 h 21600"/>
            <a:gd name="T22" fmla="*/ 2147483646 w 21600"/>
            <a:gd name="T23" fmla="*/ 2147483646 h 21600"/>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1645 w 21600"/>
            <a:gd name="T37" fmla="*/ 4171 h 21600"/>
            <a:gd name="T38" fmla="*/ 16522 w 21600"/>
            <a:gd name="T39" fmla="*/ 17314 h 21600"/>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21600" h="21600" extrusionOk="0">
              <a:moveTo>
                <a:pt x="0" y="18014"/>
              </a:moveTo>
              <a:lnTo>
                <a:pt x="0" y="2800"/>
              </a:lnTo>
              <a:lnTo>
                <a:pt x="1645" y="2800"/>
              </a:lnTo>
              <a:lnTo>
                <a:pt x="1645" y="1428"/>
              </a:lnTo>
              <a:lnTo>
                <a:pt x="3468" y="1428"/>
              </a:lnTo>
              <a:lnTo>
                <a:pt x="3468" y="0"/>
              </a:lnTo>
              <a:lnTo>
                <a:pt x="21653" y="0"/>
              </a:lnTo>
              <a:lnTo>
                <a:pt x="21653" y="18828"/>
              </a:lnTo>
              <a:lnTo>
                <a:pt x="19954" y="18828"/>
              </a:lnTo>
              <a:lnTo>
                <a:pt x="19954" y="20214"/>
              </a:lnTo>
              <a:lnTo>
                <a:pt x="18256" y="20214"/>
              </a:lnTo>
              <a:lnTo>
                <a:pt x="18256" y="21600"/>
              </a:lnTo>
              <a:lnTo>
                <a:pt x="4434" y="21600"/>
              </a:lnTo>
              <a:lnTo>
                <a:pt x="0" y="18014"/>
              </a:lnTo>
              <a:close/>
            </a:path>
            <a:path w="21600" h="21600" extrusionOk="0">
              <a:moveTo>
                <a:pt x="3486" y="1428"/>
              </a:moveTo>
              <a:lnTo>
                <a:pt x="19954" y="1428"/>
              </a:lnTo>
              <a:lnTo>
                <a:pt x="19954" y="20214"/>
              </a:lnTo>
              <a:lnTo>
                <a:pt x="18256" y="20214"/>
              </a:lnTo>
              <a:lnTo>
                <a:pt x="18256" y="2800"/>
              </a:lnTo>
              <a:lnTo>
                <a:pt x="1645" y="2800"/>
              </a:lnTo>
              <a:lnTo>
                <a:pt x="1645" y="1428"/>
              </a:lnTo>
              <a:lnTo>
                <a:pt x="3486" y="1428"/>
              </a:lnTo>
              <a:close/>
            </a:path>
            <a:path w="21600" h="21600" extrusionOk="0">
              <a:moveTo>
                <a:pt x="0" y="18014"/>
              </a:moveTo>
              <a:lnTo>
                <a:pt x="4434" y="18000"/>
              </a:lnTo>
              <a:lnTo>
                <a:pt x="4434" y="21600"/>
              </a:lnTo>
              <a:lnTo>
                <a:pt x="0" y="18014"/>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38100</xdr:colOff>
      <xdr:row>0</xdr:row>
      <xdr:rowOff>57150</xdr:rowOff>
    </xdr:from>
    <xdr:to>
      <xdr:col>5</xdr:col>
      <xdr:colOff>446819</xdr:colOff>
      <xdr:row>0</xdr:row>
      <xdr:rowOff>314325</xdr:rowOff>
    </xdr:to>
    <xdr:grpSp>
      <xdr:nvGrpSpPr>
        <xdr:cNvPr id="4" name="Group 1">
          <a:extLst>
            <a:ext uri="{FF2B5EF4-FFF2-40B4-BE49-F238E27FC236}">
              <a16:creationId xmlns:a16="http://schemas.microsoft.com/office/drawing/2014/main" id="{00000000-0008-0000-0000-000004000000}"/>
            </a:ext>
          </a:extLst>
        </xdr:cNvPr>
        <xdr:cNvGrpSpPr>
          <a:grpSpLocks/>
        </xdr:cNvGrpSpPr>
      </xdr:nvGrpSpPr>
      <xdr:grpSpPr bwMode="auto">
        <a:xfrm>
          <a:off x="452718" y="57150"/>
          <a:ext cx="2571454" cy="257175"/>
          <a:chOff x="523876" y="57149"/>
          <a:chExt cx="2562225" cy="257176"/>
        </a:xfrm>
      </xdr:grpSpPr>
      <xdr:sp macro="" textlink="">
        <xdr:nvSpPr>
          <xdr:cNvPr id="5" name="Text Box 41">
            <a:hlinkClick xmlns:r="http://schemas.openxmlformats.org/officeDocument/2006/relationships" r:id="rId2"/>
            <a:extLst>
              <a:ext uri="{FF2B5EF4-FFF2-40B4-BE49-F238E27FC236}">
                <a16:creationId xmlns:a16="http://schemas.microsoft.com/office/drawing/2014/main" id="{00000000-0008-0000-0000-000005000000}"/>
              </a:ext>
            </a:extLst>
          </xdr:cNvPr>
          <xdr:cNvSpPr txBox="1">
            <a:spLocks noChangeArrowheads="1"/>
          </xdr:cNvSpPr>
        </xdr:nvSpPr>
        <xdr:spPr bwMode="auto">
          <a:xfrm>
            <a:off x="523876" y="57149"/>
            <a:ext cx="1257300" cy="257176"/>
          </a:xfrm>
          <a:prstGeom prst="rect">
            <a:avLst/>
          </a:prstGeom>
          <a:solidFill>
            <a:srgbClr val="800000"/>
          </a:solidFill>
          <a:ln w="9525">
            <a:solidFill>
              <a:srgbClr val="000000"/>
            </a:solidFill>
            <a:miter lim="800000"/>
            <a:headEnd/>
            <a:tailEnd/>
          </a:ln>
        </xdr:spPr>
        <xdr:txBody>
          <a:bodyPr vertOverflow="clip" wrap="square" lIns="27432" tIns="22860" rIns="27432" bIns="0" anchor="ctr" anchorCtr="1" upright="1"/>
          <a:lstStyle/>
          <a:p>
            <a:pPr algn="ctr" rtl="1">
              <a:defRPr sz="1000"/>
            </a:pPr>
            <a:r>
              <a:rPr lang="id-ID" sz="1400" b="0" i="0" strike="noStrike">
                <a:solidFill>
                  <a:srgbClr val="FFFFFF"/>
                </a:solidFill>
                <a:latin typeface="Bernard MT Condensed" panose="02050806060905020404" pitchFamily="18" charset="0"/>
                <a:cs typeface="Aharoni"/>
              </a:rPr>
              <a:t>DATA UMUM</a:t>
            </a:r>
          </a:p>
        </xdr:txBody>
      </xdr:sp>
      <xdr:sp macro="" textlink="">
        <xdr:nvSpPr>
          <xdr:cNvPr id="6" name="Text Box 41">
            <a:hlinkClick xmlns:r="http://schemas.openxmlformats.org/officeDocument/2006/relationships" r:id="rId3"/>
            <a:extLst>
              <a:ext uri="{FF2B5EF4-FFF2-40B4-BE49-F238E27FC236}">
                <a16:creationId xmlns:a16="http://schemas.microsoft.com/office/drawing/2014/main" id="{00000000-0008-0000-0000-000006000000}"/>
              </a:ext>
            </a:extLst>
          </xdr:cNvPr>
          <xdr:cNvSpPr txBox="1">
            <a:spLocks noChangeArrowheads="1"/>
          </xdr:cNvSpPr>
        </xdr:nvSpPr>
        <xdr:spPr bwMode="auto">
          <a:xfrm>
            <a:off x="1828801" y="57149"/>
            <a:ext cx="1257300" cy="257176"/>
          </a:xfrm>
          <a:prstGeom prst="rect">
            <a:avLst/>
          </a:prstGeom>
          <a:solidFill>
            <a:schemeClr val="tx1"/>
          </a:solidFill>
          <a:ln w="9525">
            <a:solidFill>
              <a:srgbClr val="000000"/>
            </a:solidFill>
            <a:miter lim="800000"/>
            <a:headEnd/>
            <a:tailEnd/>
          </a:ln>
        </xdr:spPr>
        <xdr:txBody>
          <a:bodyPr vertOverflow="clip" wrap="square" lIns="27432" tIns="22860" rIns="27432" bIns="0" anchor="ctr" anchorCtr="1" upright="1"/>
          <a:lstStyle/>
          <a:p>
            <a:pPr algn="ctr" rtl="1">
              <a:defRPr sz="1000"/>
            </a:pPr>
            <a:r>
              <a:rPr lang="en-ID" sz="1400" b="0" i="0" strike="noStrike">
                <a:solidFill>
                  <a:srgbClr val="FFFFFF"/>
                </a:solidFill>
                <a:latin typeface="Bernard MT Condensed" panose="02050806060905020404" pitchFamily="18" charset="0"/>
                <a:cs typeface="Aharoni"/>
              </a:rPr>
              <a:t>MODEL INISIASI</a:t>
            </a:r>
            <a:endParaRPr lang="id-ID" sz="1400" b="0" i="0" strike="noStrike">
              <a:solidFill>
                <a:srgbClr val="FFFFFF"/>
              </a:solidFill>
              <a:latin typeface="Bernard MT Condensed" panose="02050806060905020404" pitchFamily="18" charset="0"/>
              <a:cs typeface="Aharoni"/>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12</xdr:row>
      <xdr:rowOff>56093</xdr:rowOff>
    </xdr:from>
    <xdr:to>
      <xdr:col>4</xdr:col>
      <xdr:colOff>604301</xdr:colOff>
      <xdr:row>14</xdr:row>
      <xdr:rowOff>17993</xdr:rowOff>
    </xdr:to>
    <xdr:sp macro="" textlink="">
      <xdr:nvSpPr>
        <xdr:cNvPr id="9" name="Bent Arrow 11">
          <a:extLst>
            <a:ext uri="{FF2B5EF4-FFF2-40B4-BE49-F238E27FC236}">
              <a16:creationId xmlns:a16="http://schemas.microsoft.com/office/drawing/2014/main" id="{00000000-0008-0000-0100-000009000000}"/>
            </a:ext>
          </a:extLst>
        </xdr:cNvPr>
        <xdr:cNvSpPr/>
      </xdr:nvSpPr>
      <xdr:spPr>
        <a:xfrm rot="10800000">
          <a:off x="2783417" y="2934760"/>
          <a:ext cx="1747301" cy="427566"/>
        </a:xfrm>
        <a:prstGeom prst="bentArrow">
          <a:avLst>
            <a:gd name="adj1" fmla="val 52227"/>
            <a:gd name="adj2" fmla="val 48515"/>
            <a:gd name="adj3" fmla="val 25000"/>
            <a:gd name="adj4" fmla="val 56126"/>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xdr:col>
      <xdr:colOff>825501</xdr:colOff>
      <xdr:row>15</xdr:row>
      <xdr:rowOff>10583</xdr:rowOff>
    </xdr:from>
    <xdr:to>
      <xdr:col>2</xdr:col>
      <xdr:colOff>1280584</xdr:colOff>
      <xdr:row>16</xdr:row>
      <xdr:rowOff>0</xdr:rowOff>
    </xdr:to>
    <xdr:sp macro="" textlink="">
      <xdr:nvSpPr>
        <xdr:cNvPr id="14" name="Down Arrow 16">
          <a:extLst>
            <a:ext uri="{FF2B5EF4-FFF2-40B4-BE49-F238E27FC236}">
              <a16:creationId xmlns:a16="http://schemas.microsoft.com/office/drawing/2014/main" id="{00000000-0008-0000-0100-00000E000000}"/>
            </a:ext>
          </a:extLst>
        </xdr:cNvPr>
        <xdr:cNvSpPr/>
      </xdr:nvSpPr>
      <xdr:spPr>
        <a:xfrm>
          <a:off x="1428751" y="3534833"/>
          <a:ext cx="455083" cy="222250"/>
        </a:xfrm>
        <a:prstGeom prst="down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63509</xdr:colOff>
      <xdr:row>0</xdr:row>
      <xdr:rowOff>222248</xdr:rowOff>
    </xdr:from>
    <xdr:to>
      <xdr:col>5</xdr:col>
      <xdr:colOff>1132420</xdr:colOff>
      <xdr:row>6</xdr:row>
      <xdr:rowOff>137582</xdr:rowOff>
    </xdr:to>
    <xdr:sp macro="" textlink="">
      <xdr:nvSpPr>
        <xdr:cNvPr id="16" name="Horizontal Scroll 2">
          <a:extLst>
            <a:ext uri="{FF2B5EF4-FFF2-40B4-BE49-F238E27FC236}">
              <a16:creationId xmlns:a16="http://schemas.microsoft.com/office/drawing/2014/main" id="{00000000-0008-0000-0100-000010000000}"/>
            </a:ext>
          </a:extLst>
        </xdr:cNvPr>
        <xdr:cNvSpPr/>
      </xdr:nvSpPr>
      <xdr:spPr>
        <a:xfrm>
          <a:off x="2751676" y="222248"/>
          <a:ext cx="3386661" cy="1439334"/>
        </a:xfrm>
        <a:prstGeom prst="horizontalScroll">
          <a:avLst/>
        </a:prstGeom>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ctr"/>
          <a:r>
            <a:rPr lang="en-US" sz="1300" b="1"/>
            <a:t>PERENCANAAN</a:t>
          </a:r>
          <a:r>
            <a:rPr lang="en-US" sz="1300" b="1" baseline="0"/>
            <a:t> DAN PENILAIAN KINERJA</a:t>
          </a:r>
        </a:p>
        <a:p>
          <a:pPr algn="ctr"/>
          <a:r>
            <a:rPr lang="en-US" sz="1300" b="1" baseline="0"/>
            <a:t>MODEL INISIASI</a:t>
          </a:r>
        </a:p>
        <a:p>
          <a:pPr algn="ctr"/>
          <a:r>
            <a:rPr lang="en-US" sz="1300" b="1" baseline="0"/>
            <a:t>SESUAI PERMENPAN 8 TAHUN 2021</a:t>
          </a:r>
        </a:p>
        <a:p>
          <a:pPr algn="ctr"/>
          <a:r>
            <a:rPr lang="en-US" sz="1300" b="1" baseline="0"/>
            <a:t>SISTEM MANAJEMEN KINERJA</a:t>
          </a:r>
          <a:endParaRPr lang="en-US" sz="1300" b="1"/>
        </a:p>
      </xdr:txBody>
    </xdr:sp>
    <xdr:clientData/>
  </xdr:twoCellAnchor>
  <xdr:twoCellAnchor>
    <xdr:from>
      <xdr:col>2</xdr:col>
      <xdr:colOff>804327</xdr:colOff>
      <xdr:row>4</xdr:row>
      <xdr:rowOff>21166</xdr:rowOff>
    </xdr:from>
    <xdr:to>
      <xdr:col>2</xdr:col>
      <xdr:colOff>1259410</xdr:colOff>
      <xdr:row>5</xdr:row>
      <xdr:rowOff>10583</xdr:rowOff>
    </xdr:to>
    <xdr:sp macro="" textlink="">
      <xdr:nvSpPr>
        <xdr:cNvPr id="19" name="Down Arrow 16">
          <a:extLst>
            <a:ext uri="{FF2B5EF4-FFF2-40B4-BE49-F238E27FC236}">
              <a16:creationId xmlns:a16="http://schemas.microsoft.com/office/drawing/2014/main" id="{00000000-0008-0000-0100-000013000000}"/>
            </a:ext>
          </a:extLst>
        </xdr:cNvPr>
        <xdr:cNvSpPr/>
      </xdr:nvSpPr>
      <xdr:spPr>
        <a:xfrm>
          <a:off x="1407577" y="994833"/>
          <a:ext cx="455083" cy="222250"/>
        </a:xfrm>
        <a:prstGeom prst="down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xdr:col>
      <xdr:colOff>793744</xdr:colOff>
      <xdr:row>6</xdr:row>
      <xdr:rowOff>10583</xdr:rowOff>
    </xdr:from>
    <xdr:to>
      <xdr:col>2</xdr:col>
      <xdr:colOff>1248827</xdr:colOff>
      <xdr:row>7</xdr:row>
      <xdr:rowOff>0</xdr:rowOff>
    </xdr:to>
    <xdr:sp macro="" textlink="">
      <xdr:nvSpPr>
        <xdr:cNvPr id="20" name="Down Arrow 16">
          <a:extLst>
            <a:ext uri="{FF2B5EF4-FFF2-40B4-BE49-F238E27FC236}">
              <a16:creationId xmlns:a16="http://schemas.microsoft.com/office/drawing/2014/main" id="{00000000-0008-0000-0100-000014000000}"/>
            </a:ext>
          </a:extLst>
        </xdr:cNvPr>
        <xdr:cNvSpPr/>
      </xdr:nvSpPr>
      <xdr:spPr>
        <a:xfrm>
          <a:off x="1396994" y="1449916"/>
          <a:ext cx="455083" cy="222251"/>
        </a:xfrm>
        <a:prstGeom prst="down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529164</xdr:colOff>
      <xdr:row>8</xdr:row>
      <xdr:rowOff>126999</xdr:rowOff>
    </xdr:from>
    <xdr:to>
      <xdr:col>4</xdr:col>
      <xdr:colOff>984247</xdr:colOff>
      <xdr:row>10</xdr:row>
      <xdr:rowOff>84666</xdr:rowOff>
    </xdr:to>
    <xdr:sp macro="" textlink="">
      <xdr:nvSpPr>
        <xdr:cNvPr id="21" name="Down Arrow 16">
          <a:extLst>
            <a:ext uri="{FF2B5EF4-FFF2-40B4-BE49-F238E27FC236}">
              <a16:creationId xmlns:a16="http://schemas.microsoft.com/office/drawing/2014/main" id="{00000000-0008-0000-0100-000015000000}"/>
            </a:ext>
          </a:extLst>
        </xdr:cNvPr>
        <xdr:cNvSpPr/>
      </xdr:nvSpPr>
      <xdr:spPr>
        <a:xfrm>
          <a:off x="4455581" y="2031999"/>
          <a:ext cx="455083" cy="370417"/>
        </a:xfrm>
        <a:prstGeom prst="down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211670</xdr:colOff>
      <xdr:row>15</xdr:row>
      <xdr:rowOff>137585</xdr:rowOff>
    </xdr:from>
    <xdr:to>
      <xdr:col>3</xdr:col>
      <xdr:colOff>650873</xdr:colOff>
      <xdr:row>17</xdr:row>
      <xdr:rowOff>84667</xdr:rowOff>
    </xdr:to>
    <xdr:sp macro="" textlink="">
      <xdr:nvSpPr>
        <xdr:cNvPr id="22" name="Right Arrow 9">
          <a:extLst>
            <a:ext uri="{FF2B5EF4-FFF2-40B4-BE49-F238E27FC236}">
              <a16:creationId xmlns:a16="http://schemas.microsoft.com/office/drawing/2014/main" id="{00000000-0008-0000-0100-000016000000}"/>
            </a:ext>
          </a:extLst>
        </xdr:cNvPr>
        <xdr:cNvSpPr/>
      </xdr:nvSpPr>
      <xdr:spPr>
        <a:xfrm>
          <a:off x="2899837" y="3661835"/>
          <a:ext cx="439203" cy="412749"/>
        </a:xfrm>
        <a:prstGeom prst="rightArrow">
          <a:avLst>
            <a:gd name="adj1" fmla="val 50000"/>
            <a:gd name="adj2" fmla="val 32051"/>
          </a:avLst>
        </a:prstGeom>
        <a:solidFill>
          <a:schemeClr val="accent2"/>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n-US"/>
        </a:p>
      </xdr:txBody>
    </xdr:sp>
    <xdr:clientData/>
  </xdr:twoCellAnchor>
  <xdr:twoCellAnchor>
    <xdr:from>
      <xdr:col>1</xdr:col>
      <xdr:colOff>0</xdr:colOff>
      <xdr:row>0</xdr:row>
      <xdr:rowOff>0</xdr:rowOff>
    </xdr:from>
    <xdr:to>
      <xdr:col>2</xdr:col>
      <xdr:colOff>901996</xdr:colOff>
      <xdr:row>0</xdr:row>
      <xdr:rowOff>257175</xdr:rowOff>
    </xdr:to>
    <xdr:sp macro="" textlink="">
      <xdr:nvSpPr>
        <xdr:cNvPr id="32" name="Text Box 41">
          <a:hlinkClick xmlns:r="http://schemas.openxmlformats.org/officeDocument/2006/relationships" r:id="rId1"/>
          <a:extLst>
            <a:ext uri="{FF2B5EF4-FFF2-40B4-BE49-F238E27FC236}">
              <a16:creationId xmlns:a16="http://schemas.microsoft.com/office/drawing/2014/main" id="{00000000-0008-0000-0100-000020000000}"/>
            </a:ext>
          </a:extLst>
        </xdr:cNvPr>
        <xdr:cNvSpPr txBox="1">
          <a:spLocks noChangeArrowheads="1"/>
        </xdr:cNvSpPr>
      </xdr:nvSpPr>
      <xdr:spPr bwMode="auto">
        <a:xfrm>
          <a:off x="243417" y="0"/>
          <a:ext cx="1261829" cy="257175"/>
        </a:xfrm>
        <a:prstGeom prst="rect">
          <a:avLst/>
        </a:prstGeom>
        <a:solidFill>
          <a:srgbClr val="800000"/>
        </a:solidFill>
        <a:ln w="9525">
          <a:solidFill>
            <a:srgbClr val="000000"/>
          </a:solidFill>
          <a:miter lim="800000"/>
          <a:headEnd/>
          <a:tailEnd/>
        </a:ln>
      </xdr:spPr>
      <xdr:txBody>
        <a:bodyPr vertOverflow="clip" wrap="square" lIns="27432" tIns="22860" rIns="27432" bIns="0" anchor="ctr" anchorCtr="1" upright="1"/>
        <a:lstStyle/>
        <a:p>
          <a:pPr algn="ctr" rtl="1">
            <a:defRPr sz="1000"/>
          </a:pPr>
          <a:r>
            <a:rPr lang="id-ID" sz="1400" b="0" i="0" strike="noStrike">
              <a:solidFill>
                <a:srgbClr val="FFFFFF"/>
              </a:solidFill>
              <a:latin typeface="Bernard MT Condensed" panose="02050806060905020404" pitchFamily="18" charset="0"/>
              <a:cs typeface="Aharoni"/>
            </a:rPr>
            <a:t>DATA UMUM</a:t>
          </a:r>
        </a:p>
      </xdr:txBody>
    </xdr:sp>
    <xdr:clientData/>
  </xdr:twoCellAnchor>
  <xdr:twoCellAnchor>
    <xdr:from>
      <xdr:col>3</xdr:col>
      <xdr:colOff>201081</xdr:colOff>
      <xdr:row>6</xdr:row>
      <xdr:rowOff>127004</xdr:rowOff>
    </xdr:from>
    <xdr:to>
      <xdr:col>3</xdr:col>
      <xdr:colOff>629706</xdr:colOff>
      <xdr:row>8</xdr:row>
      <xdr:rowOff>74086</xdr:rowOff>
    </xdr:to>
    <xdr:sp macro="" textlink="">
      <xdr:nvSpPr>
        <xdr:cNvPr id="31" name="Right Arrow 9">
          <a:extLst>
            <a:ext uri="{FF2B5EF4-FFF2-40B4-BE49-F238E27FC236}">
              <a16:creationId xmlns:a16="http://schemas.microsoft.com/office/drawing/2014/main" id="{00000000-0008-0000-0100-00001F000000}"/>
            </a:ext>
          </a:extLst>
        </xdr:cNvPr>
        <xdr:cNvSpPr/>
      </xdr:nvSpPr>
      <xdr:spPr>
        <a:xfrm>
          <a:off x="2889248" y="1651004"/>
          <a:ext cx="428625" cy="455082"/>
        </a:xfrm>
        <a:prstGeom prst="rightArrow">
          <a:avLst>
            <a:gd name="adj1" fmla="val 50000"/>
            <a:gd name="adj2" fmla="val 32051"/>
          </a:avLst>
        </a:prstGeom>
        <a:solidFill>
          <a:schemeClr val="accent2"/>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en-US"/>
        </a:p>
      </xdr:txBody>
    </xdr:sp>
    <xdr:clientData/>
  </xdr:twoCellAnchor>
  <xdr:twoCellAnchor editAs="oneCell">
    <xdr:from>
      <xdr:col>7</xdr:col>
      <xdr:colOff>21166</xdr:colOff>
      <xdr:row>1</xdr:row>
      <xdr:rowOff>34643</xdr:rowOff>
    </xdr:from>
    <xdr:to>
      <xdr:col>16</xdr:col>
      <xdr:colOff>328084</xdr:colOff>
      <xdr:row>17</xdr:row>
      <xdr:rowOff>222727</xdr:rowOff>
    </xdr:to>
    <xdr:pic>
      <xdr:nvPicPr>
        <xdr:cNvPr id="11" name="Picture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499" y="330976"/>
          <a:ext cx="5831418" cy="4156834"/>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26074</xdr:colOff>
      <xdr:row>0</xdr:row>
      <xdr:rowOff>20109</xdr:rowOff>
    </xdr:from>
    <xdr:to>
      <xdr:col>1</xdr:col>
      <xdr:colOff>1077383</xdr:colOff>
      <xdr:row>0</xdr:row>
      <xdr:rowOff>229659</xdr:rowOff>
    </xdr:to>
    <xdr:sp macro="" textlink="">
      <xdr:nvSpPr>
        <xdr:cNvPr id="2" name="Text Box 2">
          <a:extLst>
            <a:ext uri="{FF2B5EF4-FFF2-40B4-BE49-F238E27FC236}">
              <a16:creationId xmlns:a16="http://schemas.microsoft.com/office/drawing/2014/main" id="{00000000-0008-0000-0700-000002000000}"/>
            </a:ext>
          </a:extLst>
        </xdr:cNvPr>
        <xdr:cNvSpPr txBox="1">
          <a:spLocks noChangeArrowheads="1"/>
        </xdr:cNvSpPr>
      </xdr:nvSpPr>
      <xdr:spPr bwMode="auto">
        <a:xfrm>
          <a:off x="349924" y="20109"/>
          <a:ext cx="1051309" cy="209550"/>
        </a:xfrm>
        <a:prstGeom prst="rect">
          <a:avLst/>
        </a:prstGeom>
        <a:solidFill>
          <a:srgbClr val="C00000"/>
        </a:solidFill>
        <a:ln w="9525">
          <a:solidFill>
            <a:srgbClr val="000000"/>
          </a:solidFill>
          <a:miter lim="800000"/>
          <a:headEnd/>
          <a:tailEnd/>
        </a:ln>
      </xdr:spPr>
      <xdr:txBody>
        <a:bodyPr vertOverflow="clip" wrap="square" lIns="27432" tIns="22860" rIns="27432" bIns="0" anchor="t" upright="1"/>
        <a:lstStyle/>
        <a:p>
          <a:pPr algn="ctr" rtl="1">
            <a:defRPr sz="1000"/>
          </a:pPr>
          <a:r>
            <a:rPr lang="id-ID" sz="1100" b="0" i="0" strike="noStrike">
              <a:solidFill>
                <a:schemeClr val="bg1"/>
              </a:solidFill>
              <a:latin typeface="Bernard MT Condensed" panose="02050806060905020404" pitchFamily="18" charset="0"/>
              <a:cs typeface="Arial"/>
            </a:rPr>
            <a:t> </a:t>
          </a:r>
          <a:r>
            <a:rPr lang="en-ID" sz="1100" b="0" i="0" strike="noStrike">
              <a:solidFill>
                <a:schemeClr val="bg1"/>
              </a:solidFill>
              <a:latin typeface="Bernard MT Condensed" panose="02050806060905020404" pitchFamily="18" charset="0"/>
              <a:cs typeface="Arial"/>
            </a:rPr>
            <a:t>PRILAKU KERJA</a:t>
          </a:r>
          <a:endParaRPr lang="id-ID" sz="1100" b="0" i="0" strike="noStrike">
            <a:solidFill>
              <a:schemeClr val="bg1"/>
            </a:solidFill>
            <a:latin typeface="Bernard MT Condensed" panose="02050806060905020404" pitchFamily="18" charset="0"/>
            <a:cs typeface="Arial"/>
          </a:endParaRPr>
        </a:p>
      </xdr:txBody>
    </xdr:sp>
    <xdr:clientData/>
  </xdr:twoCellAnchor>
  <xdr:twoCellAnchor>
    <xdr:from>
      <xdr:col>8</xdr:col>
      <xdr:colOff>21166</xdr:colOff>
      <xdr:row>0</xdr:row>
      <xdr:rowOff>52917</xdr:rowOff>
    </xdr:from>
    <xdr:to>
      <xdr:col>14</xdr:col>
      <xdr:colOff>158750</xdr:colOff>
      <xdr:row>4</xdr:row>
      <xdr:rowOff>10583</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7059083" y="52917"/>
          <a:ext cx="3820584" cy="994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t>PETUNJUK:</a:t>
          </a:r>
        </a:p>
        <a:p>
          <a:r>
            <a:rPr lang="en-ID" sz="1100"/>
            <a:t>1. Isikan</a:t>
          </a:r>
          <a:r>
            <a:rPr lang="en-ID" sz="1100" baseline="0"/>
            <a:t> skor 0, 1 atau 2 pada setiap Aspek yang dinilai</a:t>
          </a:r>
        </a:p>
        <a:p>
          <a:r>
            <a:rPr lang="en-ID" sz="1100" baseline="0"/>
            <a:t>2. Data Hasil yang diperoleh akan masuk pada Penilaian </a:t>
          </a:r>
        </a:p>
        <a:p>
          <a:r>
            <a:rPr lang="en-ID" sz="1100" baseline="0"/>
            <a:t>     Perilaku Kerja pada Isian DATA dan PENILAIAN</a:t>
          </a:r>
        </a:p>
        <a:p>
          <a:r>
            <a:rPr lang="en-ID" sz="1100" baseline="0"/>
            <a:t>Catatan : Instrumen </a:t>
          </a:r>
          <a:r>
            <a:rPr lang="en-ID" sz="1100" u="sng" baseline="0"/>
            <a:t>tidak perlu dicetak</a:t>
          </a:r>
          <a:endParaRPr lang="en-ID" sz="1100" u="sng"/>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130965</xdr:colOff>
      <xdr:row>9</xdr:row>
      <xdr:rowOff>83344</xdr:rowOff>
    </xdr:from>
    <xdr:to>
      <xdr:col>12</xdr:col>
      <xdr:colOff>881059</xdr:colOff>
      <xdr:row>10</xdr:row>
      <xdr:rowOff>130969</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23410065" y="1712119"/>
          <a:ext cx="3188494" cy="4667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ID" sz="1100"/>
            <a:t>Nilai</a:t>
          </a:r>
          <a:r>
            <a:rPr lang="en-ID" sz="1100" baseline="0"/>
            <a:t> Kinerja = 110 + ((</a:t>
          </a:r>
          <a:r>
            <a:rPr lang="en-ID" sz="1100" u="sng" baseline="0"/>
            <a:t>120-110</a:t>
          </a:r>
          <a:r>
            <a:rPr lang="en-ID" sz="1100" baseline="0"/>
            <a:t>) x (Nilai Prestasi - 91)</a:t>
          </a:r>
        </a:p>
        <a:p>
          <a:r>
            <a:rPr lang="en-ID" sz="1100" baseline="0"/>
            <a:t>	            99-91</a:t>
          </a:r>
          <a:endParaRPr lang="en-ID" sz="1100"/>
        </a:p>
      </xdr:txBody>
    </xdr:sp>
    <xdr:clientData/>
  </xdr:twoCellAnchor>
  <xdr:twoCellAnchor>
    <xdr:from>
      <xdr:col>8</xdr:col>
      <xdr:colOff>130966</xdr:colOff>
      <xdr:row>11</xdr:row>
      <xdr:rowOff>0</xdr:rowOff>
    </xdr:from>
    <xdr:to>
      <xdr:col>12</xdr:col>
      <xdr:colOff>881060</xdr:colOff>
      <xdr:row>12</xdr:row>
      <xdr:rowOff>250031</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23410066" y="2266950"/>
          <a:ext cx="3188494" cy="65960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ID" sz="1100"/>
            <a:t>Nilai</a:t>
          </a:r>
          <a:r>
            <a:rPr lang="en-ID" sz="1100" baseline="0"/>
            <a:t> Kinerja = 90 + ((</a:t>
          </a:r>
          <a:r>
            <a:rPr lang="en-ID" sz="1100" u="sng" baseline="0"/>
            <a:t>109-90</a:t>
          </a:r>
          <a:r>
            <a:rPr lang="en-ID" sz="1100" baseline="0"/>
            <a:t>) x (Nilai Prestasi - 76)</a:t>
          </a:r>
        </a:p>
        <a:p>
          <a:r>
            <a:rPr lang="en-ID" sz="1100" baseline="0"/>
            <a:t>	         90-76</a:t>
          </a:r>
          <a:endParaRPr lang="en-ID"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Hp\Documents\APSI\APLIKASI%20V.4%20SMP%2001%202019\FinalE-Pengawas_OK\SKP%202018%20Pengawa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hadiw\OneDrive\Dokumen\Seminar%20Pokjawas%20DKI%206042017\Laporan%20Hasil%20Pemantauan%208SNP%20MI\Hasil%20Pemantauan%208%20SNP%20Revis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KP%20MTsN%206-2014/SKP-ABK-ANJAB%20Guru%20MTsN%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KUA%20PAncoran\APLIKASI%20DP3-KUA%20PANCORA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Users\Hp\Documents\APSI\APLIKASI%20V.4%202019\1.%20APLIKASI%20V.4%20TK%2001%202019\FinalE-Pengawas_OK\e_PENGAWASAN.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KP-PKPNS%20GURU-KS\PKG-180%20DRJT-201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Users\Hp\Documents\APSI\GURU%20INDUKSI%202019\Master%20-%20E-Guru%20K-13%20-%20pa%20Agus%20-%20S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User\Downloads\SKP_METR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BIMTEK%20SKP%20APSI%202021\01%20SKP-2SM-GURU%20(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NDUAN"/>
      <sheetName val="Menu"/>
      <sheetName val="DataPengawas"/>
      <sheetName val="Pej_Penilai"/>
      <sheetName val="COVER"/>
      <sheetName val="AngkaKredit"/>
      <sheetName val="Target"/>
      <sheetName val="Target (2)"/>
      <sheetName val="Realisasi"/>
      <sheetName val="Rekap_PPKP"/>
      <sheetName val="Penunjang"/>
      <sheetName val="PrilakuKerja"/>
      <sheetName val="Capaian"/>
      <sheetName val="SKP"/>
      <sheetName val="PENILAIAN_SKP"/>
      <sheetName val="PRESTASI_KERJA"/>
      <sheetName val="ANJAB"/>
      <sheetName val="ABK"/>
      <sheetName val="DasarHukum"/>
      <sheetName val="Kriteria"/>
      <sheetName val="Rubrik"/>
      <sheetName val="Rubrik (2)"/>
      <sheetName val="Jumlah_KD"/>
      <sheetName val="Rumus"/>
      <sheetName val="Contoh"/>
      <sheetName val="NyankBikin"/>
      <sheetName val="catatan"/>
      <sheetName val="SK_Tutam"/>
      <sheetName val="Data_Terima"/>
    </sheetNames>
    <sheetDataSet>
      <sheetData sheetId="0" refreshError="1"/>
      <sheetData sheetId="1" refreshError="1"/>
      <sheetData sheetId="2" refreshError="1">
        <row r="6">
          <cell r="B6">
            <v>1</v>
          </cell>
          <cell r="C6" t="str">
            <v>Dr. H. IDRUS ALWI, M.Pd</v>
          </cell>
          <cell r="D6" t="str">
            <v>19681222 198903 1 002</v>
          </cell>
          <cell r="E6">
            <v>10</v>
          </cell>
          <cell r="F6" t="str">
            <v>Pembina Tk I</v>
          </cell>
          <cell r="G6" t="str">
            <v>IV/b</v>
          </cell>
          <cell r="H6" t="str">
            <v>Pengawas Madya</v>
          </cell>
          <cell r="I6" t="str">
            <v>Kantor Kementerian Agama Kota Jakarta Timur</v>
          </cell>
          <cell r="K6">
            <v>1</v>
          </cell>
          <cell r="L6" t="str">
            <v>Pengatur Muda</v>
          </cell>
          <cell r="M6" t="str">
            <v>II/a</v>
          </cell>
        </row>
        <row r="7">
          <cell r="B7">
            <v>2</v>
          </cell>
          <cell r="C7" t="str">
            <v>Drs. H. SUJANGI</v>
          </cell>
          <cell r="D7" t="str">
            <v>19590814 198203 1 004</v>
          </cell>
          <cell r="E7">
            <v>9</v>
          </cell>
          <cell r="F7" t="str">
            <v>Pembina</v>
          </cell>
          <cell r="G7" t="str">
            <v>IV/a</v>
          </cell>
          <cell r="H7" t="str">
            <v>Pengawas Madya</v>
          </cell>
          <cell r="I7" t="str">
            <v>Kantor Kementerian Agama Kota Jakarta Timur</v>
          </cell>
          <cell r="K7">
            <v>2</v>
          </cell>
          <cell r="L7" t="str">
            <v>Pengatur Muda Tk I</v>
          </cell>
          <cell r="M7" t="str">
            <v>II/b</v>
          </cell>
        </row>
        <row r="8">
          <cell r="B8">
            <v>3</v>
          </cell>
          <cell r="C8" t="str">
            <v>Drs. M. SALEH</v>
          </cell>
          <cell r="D8" t="str">
            <v>19610801 199603 1 001</v>
          </cell>
          <cell r="E8">
            <v>10</v>
          </cell>
          <cell r="F8" t="str">
            <v>Pembina Tk I</v>
          </cell>
          <cell r="G8" t="str">
            <v>IV/b</v>
          </cell>
          <cell r="H8" t="str">
            <v>Pengawas Madya</v>
          </cell>
          <cell r="I8" t="str">
            <v>Kantor Kementerian Agama Kota Jakarta Timur</v>
          </cell>
          <cell r="K8">
            <v>3</v>
          </cell>
          <cell r="L8" t="str">
            <v>Pengatur</v>
          </cell>
          <cell r="M8" t="str">
            <v>II/c</v>
          </cell>
        </row>
        <row r="9">
          <cell r="B9">
            <v>4</v>
          </cell>
          <cell r="C9" t="str">
            <v>SITI NURBAITI, S.Ag, M.Pd.I</v>
          </cell>
          <cell r="D9" t="str">
            <v>19690621 199303 2 002</v>
          </cell>
          <cell r="E9">
            <v>9</v>
          </cell>
          <cell r="F9" t="str">
            <v>Pembina</v>
          </cell>
          <cell r="G9" t="str">
            <v>IV/a</v>
          </cell>
          <cell r="H9" t="str">
            <v>Pengawas Madya</v>
          </cell>
          <cell r="I9" t="str">
            <v>Kantor Kementerian Agama Kota Jakarta Timur</v>
          </cell>
          <cell r="K9">
            <v>4</v>
          </cell>
          <cell r="L9" t="str">
            <v>Pengatur Tk I</v>
          </cell>
          <cell r="M9" t="str">
            <v>II/d</v>
          </cell>
        </row>
        <row r="10">
          <cell r="B10">
            <v>5</v>
          </cell>
          <cell r="C10" t="str">
            <v>Drs. A. AMIN MUSTOFA, M.Pd</v>
          </cell>
          <cell r="D10" t="str">
            <v>19670303 199603 1 002</v>
          </cell>
          <cell r="E10">
            <v>9</v>
          </cell>
          <cell r="F10" t="str">
            <v>Pembina</v>
          </cell>
          <cell r="G10" t="str">
            <v>IV/a</v>
          </cell>
          <cell r="H10" t="str">
            <v>Pengawas Madya</v>
          </cell>
          <cell r="I10" t="str">
            <v>Kantor Kementerian Agama Kota Jakarta Timur</v>
          </cell>
          <cell r="K10">
            <v>5</v>
          </cell>
          <cell r="L10" t="str">
            <v>Penata Muda</v>
          </cell>
          <cell r="M10" t="str">
            <v>III/a</v>
          </cell>
        </row>
        <row r="11">
          <cell r="B11">
            <v>6</v>
          </cell>
          <cell r="C11" t="str">
            <v>Drs. AKHMAD SUGANDA, M.Pd</v>
          </cell>
          <cell r="D11" t="str">
            <v>19600831 198703 1 002</v>
          </cell>
          <cell r="E11">
            <v>9</v>
          </cell>
          <cell r="F11" t="str">
            <v>Pembina</v>
          </cell>
          <cell r="G11" t="str">
            <v>IV/a</v>
          </cell>
          <cell r="H11" t="str">
            <v>Pengawas Madya</v>
          </cell>
          <cell r="I11" t="str">
            <v>Kantor Kementerian Agama Kota Jakarta Timur</v>
          </cell>
          <cell r="K11">
            <v>6</v>
          </cell>
          <cell r="L11" t="str">
            <v>Penata Muda Tk I</v>
          </cell>
          <cell r="M11" t="str">
            <v>III/b</v>
          </cell>
        </row>
        <row r="12">
          <cell r="B12">
            <v>7</v>
          </cell>
          <cell r="C12" t="str">
            <v>Dr. Hj. KUN SRI WARDHANI, M.Pd</v>
          </cell>
          <cell r="D12" t="str">
            <v>19650803 200501 2 004</v>
          </cell>
          <cell r="E12">
            <v>8</v>
          </cell>
          <cell r="F12" t="str">
            <v>Penata Tk I</v>
          </cell>
          <cell r="G12" t="str">
            <v>III/d</v>
          </cell>
          <cell r="H12" t="str">
            <v>Pengawas Muda</v>
          </cell>
          <cell r="I12" t="str">
            <v>Kantor Kementerian Agama Kota Jakarta Timur</v>
          </cell>
          <cell r="K12">
            <v>7</v>
          </cell>
          <cell r="L12" t="str">
            <v>Penata</v>
          </cell>
          <cell r="M12" t="str">
            <v>III/c</v>
          </cell>
          <cell r="N12" t="str">
            <v>Pengawas Muda</v>
          </cell>
        </row>
        <row r="13">
          <cell r="B13">
            <v>8</v>
          </cell>
          <cell r="C13" t="str">
            <v>ABDUL MANAP, M.Pd</v>
          </cell>
          <cell r="D13" t="str">
            <v>19691002 199803 1 002</v>
          </cell>
          <cell r="E13">
            <v>9</v>
          </cell>
          <cell r="F13" t="str">
            <v>Pembina</v>
          </cell>
          <cell r="G13" t="str">
            <v>IV/a</v>
          </cell>
          <cell r="H13" t="str">
            <v>Pengawas Madya</v>
          </cell>
          <cell r="I13" t="str">
            <v>Kantor Kementerian Agama Kota Jakarta Timur</v>
          </cell>
          <cell r="K13">
            <v>8</v>
          </cell>
          <cell r="L13" t="str">
            <v>Penata Tk I</v>
          </cell>
          <cell r="M13" t="str">
            <v>III/d</v>
          </cell>
          <cell r="N13" t="str">
            <v>Pengawas Muda</v>
          </cell>
        </row>
        <row r="14">
          <cell r="B14">
            <v>9</v>
          </cell>
          <cell r="C14" t="str">
            <v>ABDUL WAHAB, S.Pd</v>
          </cell>
          <cell r="D14" t="str">
            <v>19680812 200312 1 001</v>
          </cell>
          <cell r="E14">
            <v>8</v>
          </cell>
          <cell r="F14" t="str">
            <v>Penata Tk I</v>
          </cell>
          <cell r="G14" t="str">
            <v>III/d</v>
          </cell>
          <cell r="H14" t="str">
            <v>Pengawas Muda</v>
          </cell>
          <cell r="I14" t="str">
            <v>Kantor Kementerian Agama Kota Jakarta Timur</v>
          </cell>
          <cell r="K14">
            <v>9</v>
          </cell>
          <cell r="L14" t="str">
            <v>Pembina</v>
          </cell>
          <cell r="M14" t="str">
            <v>IV/a</v>
          </cell>
          <cell r="N14" t="str">
            <v>Pengawas Madya</v>
          </cell>
        </row>
        <row r="15">
          <cell r="B15">
            <v>10</v>
          </cell>
          <cell r="C15" t="str">
            <v>A. TAUFIK, S.Ag, MM</v>
          </cell>
          <cell r="D15" t="str">
            <v>19641201 199903 1 002</v>
          </cell>
          <cell r="E15">
            <v>9</v>
          </cell>
          <cell r="F15" t="str">
            <v>Pembina</v>
          </cell>
          <cell r="G15" t="str">
            <v>IV/a</v>
          </cell>
          <cell r="H15" t="str">
            <v>Pengawas Madya</v>
          </cell>
          <cell r="I15" t="str">
            <v>Kantor Kementerian Agama Kota Jakarta Timur</v>
          </cell>
          <cell r="K15">
            <v>10</v>
          </cell>
          <cell r="L15" t="str">
            <v>Pembina Tk I</v>
          </cell>
          <cell r="M15" t="str">
            <v>IV/b</v>
          </cell>
          <cell r="N15" t="str">
            <v>Pengawas Madya</v>
          </cell>
        </row>
        <row r="16">
          <cell r="B16">
            <v>11</v>
          </cell>
          <cell r="C16" t="str">
            <v>Drs. HADI WIJAYA</v>
          </cell>
          <cell r="D16" t="str">
            <v>19650514 199903 1 001</v>
          </cell>
          <cell r="E16">
            <v>9</v>
          </cell>
          <cell r="F16" t="str">
            <v>Pembina</v>
          </cell>
          <cell r="G16" t="str">
            <v>IV/a</v>
          </cell>
          <cell r="H16" t="str">
            <v>Pengawas Madya</v>
          </cell>
          <cell r="I16" t="str">
            <v>Kantor Kementerian Agama Kota Jakarta Timur</v>
          </cell>
          <cell r="K16">
            <v>11</v>
          </cell>
          <cell r="L16" t="str">
            <v>Pembina Utama Muda</v>
          </cell>
          <cell r="M16" t="str">
            <v>IV/c</v>
          </cell>
          <cell r="N16" t="str">
            <v>Pengawas Madya</v>
          </cell>
        </row>
        <row r="17">
          <cell r="B17">
            <v>12</v>
          </cell>
          <cell r="C17" t="str">
            <v>ARTATI ISMAILIA, SE, M.Ak</v>
          </cell>
          <cell r="D17" t="str">
            <v>19700601 200212 2 004</v>
          </cell>
          <cell r="E17">
            <v>9</v>
          </cell>
          <cell r="F17" t="str">
            <v>Pembina</v>
          </cell>
          <cell r="G17" t="str">
            <v>IV/a</v>
          </cell>
          <cell r="H17" t="str">
            <v>Pengawas Madya</v>
          </cell>
          <cell r="I17" t="str">
            <v>Kantor Kementerian Agama Kota Jakarta Timur</v>
          </cell>
          <cell r="K17">
            <v>12</v>
          </cell>
          <cell r="L17" t="str">
            <v>Pembina Utama Madya</v>
          </cell>
          <cell r="M17" t="str">
            <v>IV/d</v>
          </cell>
          <cell r="N17" t="str">
            <v>Pengawas Utama</v>
          </cell>
        </row>
        <row r="18">
          <cell r="B18">
            <v>13</v>
          </cell>
          <cell r="C18" t="str">
            <v>Drs. AHMAD KHOTIB, M.Pd</v>
          </cell>
          <cell r="D18" t="str">
            <v>19590703 198703 1 001</v>
          </cell>
          <cell r="E18">
            <v>9</v>
          </cell>
          <cell r="F18" t="str">
            <v>Pembina</v>
          </cell>
          <cell r="G18" t="str">
            <v>IV/a</v>
          </cell>
          <cell r="H18" t="str">
            <v>Pengawas Madya</v>
          </cell>
          <cell r="I18" t="str">
            <v>Kantor Kementerian Agama Kota Jakarta Timur</v>
          </cell>
          <cell r="K18">
            <v>13</v>
          </cell>
          <cell r="L18" t="str">
            <v>Pembina Utama</v>
          </cell>
          <cell r="M18" t="str">
            <v>IV/e</v>
          </cell>
          <cell r="N18" t="str">
            <v>Pengawas Utama</v>
          </cell>
        </row>
        <row r="19">
          <cell r="B19">
            <v>14</v>
          </cell>
          <cell r="C19" t="str">
            <v>SUTAN ASWIN, S.Pd</v>
          </cell>
          <cell r="D19" t="str">
            <v>19600314 198903 1 002</v>
          </cell>
          <cell r="E19">
            <v>10</v>
          </cell>
          <cell r="F19" t="str">
            <v>Pembina Tk I</v>
          </cell>
          <cell r="G19" t="str">
            <v>IV/b</v>
          </cell>
          <cell r="H19" t="str">
            <v>Pengawas Madya</v>
          </cell>
          <cell r="I19" t="str">
            <v>Kantor Kementerian Agama Kota Jakarta Timur</v>
          </cell>
        </row>
        <row r="20">
          <cell r="B20">
            <v>15</v>
          </cell>
          <cell r="C20" t="str">
            <v>Dra. IDA SAIDAH, M.MPd</v>
          </cell>
          <cell r="D20" t="str">
            <v>19650402 199503 2 001</v>
          </cell>
          <cell r="E20">
            <v>9</v>
          </cell>
          <cell r="F20" t="str">
            <v>Pembina</v>
          </cell>
          <cell r="G20" t="str">
            <v>IV/a</v>
          </cell>
          <cell r="H20" t="str">
            <v>Pengawas Madya</v>
          </cell>
          <cell r="I20" t="str">
            <v>Kantor Kementerian Agama Kota Jakarta Timur</v>
          </cell>
        </row>
        <row r="21">
          <cell r="B21">
            <v>16</v>
          </cell>
          <cell r="C21" t="str">
            <v>Dra. Hj. JAMILAH, M.Pd</v>
          </cell>
          <cell r="D21" t="str">
            <v>19620405 199203 2 002</v>
          </cell>
          <cell r="E21">
            <v>9</v>
          </cell>
          <cell r="F21" t="str">
            <v>Pembina</v>
          </cell>
          <cell r="G21" t="str">
            <v>IV/a</v>
          </cell>
          <cell r="H21" t="str">
            <v>Pengawas Madya</v>
          </cell>
          <cell r="I21" t="str">
            <v>Kantor Kementerian Agama Kota Jakarta Timur</v>
          </cell>
        </row>
        <row r="22">
          <cell r="B22">
            <v>17</v>
          </cell>
          <cell r="C22" t="str">
            <v>Dra. Hj. ZURNI ASNIDA</v>
          </cell>
          <cell r="D22" t="str">
            <v>19610228 199001 2 001</v>
          </cell>
          <cell r="E22">
            <v>10</v>
          </cell>
          <cell r="F22" t="str">
            <v>Pembina Tk I</v>
          </cell>
          <cell r="G22" t="str">
            <v>IV/b</v>
          </cell>
          <cell r="H22" t="str">
            <v>Pengawas Madya</v>
          </cell>
          <cell r="I22" t="str">
            <v>Kantor Kementerian Agama Kota Jakarta Timur</v>
          </cell>
        </row>
        <row r="23">
          <cell r="B23">
            <v>18</v>
          </cell>
          <cell r="C23" t="str">
            <v>TANTI ASTRIATIE Z, S.Pd, M.Pd</v>
          </cell>
          <cell r="D23" t="str">
            <v>19730420 200501 2 008</v>
          </cell>
          <cell r="E23">
            <v>8</v>
          </cell>
          <cell r="F23" t="str">
            <v>Penata Tk I</v>
          </cell>
          <cell r="G23" t="str">
            <v>III/d</v>
          </cell>
          <cell r="H23" t="str">
            <v>Pengawas Muda</v>
          </cell>
          <cell r="I23" t="str">
            <v>Kantor Kementerian Agama Kota Jakarta Timur</v>
          </cell>
        </row>
        <row r="24">
          <cell r="B24">
            <v>19</v>
          </cell>
          <cell r="C24" t="str">
            <v>KUSWIYATI, S.Pd, M.Pd</v>
          </cell>
          <cell r="D24" t="str">
            <v>19670916 200312 2 001</v>
          </cell>
          <cell r="E24">
            <v>8</v>
          </cell>
          <cell r="F24" t="str">
            <v>Penata Tk I</v>
          </cell>
          <cell r="G24" t="str">
            <v>III/d</v>
          </cell>
          <cell r="H24" t="str">
            <v>Pengawas Muda</v>
          </cell>
          <cell r="I24" t="str">
            <v>Kantor Kementerian Agama Kota Jakarta Timur</v>
          </cell>
        </row>
        <row r="25">
          <cell r="B25">
            <v>20</v>
          </cell>
          <cell r="C25" t="str">
            <v>RUSDAH, S.Ag</v>
          </cell>
          <cell r="D25" t="str">
            <v>19711208 200501 2 002</v>
          </cell>
          <cell r="E25">
            <v>8</v>
          </cell>
          <cell r="F25" t="str">
            <v>Penata Tk I</v>
          </cell>
          <cell r="G25" t="str">
            <v>III/d</v>
          </cell>
          <cell r="H25" t="str">
            <v>Pengawas Muda</v>
          </cell>
          <cell r="I25" t="str">
            <v>Kantor Kementerian Agama Kota Jakarta Timur</v>
          </cell>
        </row>
        <row r="26">
          <cell r="B26">
            <v>21</v>
          </cell>
          <cell r="C26" t="str">
            <v>WAWAN KURNIAWAN, S.Pd, M.Si</v>
          </cell>
          <cell r="D26" t="str">
            <v>19740814 200501 1 006</v>
          </cell>
          <cell r="E26">
            <v>8</v>
          </cell>
          <cell r="F26" t="str">
            <v>Penata Tk I</v>
          </cell>
          <cell r="G26" t="str">
            <v>III/d</v>
          </cell>
          <cell r="H26" t="str">
            <v>Pengawas Muda</v>
          </cell>
          <cell r="I26" t="str">
            <v>Kantor Kementerian Agama Kota Jakarta Timur</v>
          </cell>
        </row>
        <row r="27">
          <cell r="B27">
            <v>22</v>
          </cell>
          <cell r="C27" t="str">
            <v>MUHAMMAD YUNUS, S.Ag, M.Pd</v>
          </cell>
          <cell r="D27" t="str">
            <v>19731116 200501 1 004</v>
          </cell>
          <cell r="E27">
            <v>8</v>
          </cell>
          <cell r="F27" t="str">
            <v>Penata Tk I</v>
          </cell>
          <cell r="G27" t="str">
            <v>III/d</v>
          </cell>
          <cell r="H27" t="str">
            <v>Pengawas Muda</v>
          </cell>
          <cell r="I27" t="str">
            <v>Kantor Kementerian Agama Kota Jakarta Timur</v>
          </cell>
        </row>
        <row r="28">
          <cell r="B28">
            <v>23</v>
          </cell>
          <cell r="C28" t="str">
            <v>Drs. SASTRO JAGO HARTONO</v>
          </cell>
          <cell r="D28" t="str">
            <v>19630424 199703 1 001</v>
          </cell>
          <cell r="E28">
            <v>9</v>
          </cell>
          <cell r="F28" t="str">
            <v>Pembina</v>
          </cell>
          <cell r="G28" t="str">
            <v>IV/a</v>
          </cell>
          <cell r="H28" t="str">
            <v>Pengawas Madya</v>
          </cell>
          <cell r="I28" t="str">
            <v>Kantor Kementerian Agama Kota Jakarta Timur</v>
          </cell>
        </row>
        <row r="29">
          <cell r="B29">
            <v>24</v>
          </cell>
          <cell r="C29" t="str">
            <v>RUSTIATI, S.Pd, M.Pd</v>
          </cell>
          <cell r="D29" t="str">
            <v>19671022 200604 2 001</v>
          </cell>
          <cell r="E29">
            <v>8</v>
          </cell>
          <cell r="F29" t="str">
            <v>Penata Tk I</v>
          </cell>
          <cell r="G29" t="str">
            <v>III/d</v>
          </cell>
          <cell r="H29" t="str">
            <v>Pengawas Muda</v>
          </cell>
          <cell r="I29" t="str">
            <v>Kantor Kementerian Agama Kota Jakarta Timur</v>
          </cell>
        </row>
        <row r="30">
          <cell r="B30">
            <v>25</v>
          </cell>
          <cell r="C30" t="str">
            <v>SARJONO S.Pd</v>
          </cell>
          <cell r="D30" t="str">
            <v>19660326 200312 1 001</v>
          </cell>
          <cell r="E30">
            <v>8</v>
          </cell>
          <cell r="F30" t="str">
            <v>Penata Tk I</v>
          </cell>
          <cell r="G30" t="str">
            <v>III/d</v>
          </cell>
          <cell r="H30" t="str">
            <v>Pengawas Muda</v>
          </cell>
          <cell r="I30" t="str">
            <v>Kantor Kementerian Agama Kota Jakarta Timur</v>
          </cell>
        </row>
        <row r="31">
          <cell r="B31">
            <v>26</v>
          </cell>
          <cell r="C31" t="str">
            <v>Drs. AGUS UTOYO, MM</v>
          </cell>
          <cell r="D31" t="str">
            <v>19650803 199903 1 002</v>
          </cell>
          <cell r="E31">
            <v>9</v>
          </cell>
          <cell r="F31" t="str">
            <v>Pembina</v>
          </cell>
          <cell r="G31" t="str">
            <v>IV/a</v>
          </cell>
          <cell r="H31" t="str">
            <v>Pengawas Madya</v>
          </cell>
          <cell r="I31" t="str">
            <v>Kantor Kementerian Agama Kota Jakarta Timur</v>
          </cell>
        </row>
        <row r="32">
          <cell r="B32">
            <v>27</v>
          </cell>
          <cell r="C32" t="str">
            <v>MARWI, S.Pd.I</v>
          </cell>
          <cell r="D32" t="str">
            <v>19680927 199603 1 001</v>
          </cell>
          <cell r="E32">
            <v>9</v>
          </cell>
          <cell r="F32" t="str">
            <v>Pembina</v>
          </cell>
          <cell r="G32" t="str">
            <v>IV/a</v>
          </cell>
          <cell r="H32" t="str">
            <v>Pengawas Madya</v>
          </cell>
          <cell r="I32" t="str">
            <v>Kantor Kementerian Agama Kota Jakarta Timur</v>
          </cell>
        </row>
        <row r="33">
          <cell r="B33">
            <v>28</v>
          </cell>
          <cell r="C33" t="str">
            <v>SUHARTONO, S.Pd</v>
          </cell>
          <cell r="D33" t="str">
            <v>19680101 200112 1 002</v>
          </cell>
          <cell r="E33">
            <v>9</v>
          </cell>
          <cell r="F33" t="str">
            <v>Pembina</v>
          </cell>
          <cell r="G33" t="str">
            <v>IV/a</v>
          </cell>
          <cell r="H33" t="str">
            <v>Pengawas Madya</v>
          </cell>
          <cell r="I33" t="str">
            <v>Kantor Kementerian Agama Kota Jakarta Timur</v>
          </cell>
        </row>
        <row r="34">
          <cell r="B34">
            <v>29</v>
          </cell>
          <cell r="C34" t="str">
            <v>EUIS KURAISIN, M.Pd</v>
          </cell>
          <cell r="D34" t="str">
            <v>19690731 199303 2 001</v>
          </cell>
          <cell r="E34">
            <v>9</v>
          </cell>
          <cell r="F34" t="str">
            <v>Pembina</v>
          </cell>
          <cell r="G34" t="str">
            <v>IV/a</v>
          </cell>
          <cell r="H34" t="str">
            <v>Pengawas Madya</v>
          </cell>
          <cell r="I34" t="str">
            <v>Kantor Kementerian Agama Kota Jakarta Timur</v>
          </cell>
        </row>
        <row r="35">
          <cell r="B35">
            <v>30</v>
          </cell>
          <cell r="C35" t="str">
            <v>Dra. Hj. NUROZIAH</v>
          </cell>
          <cell r="D35" t="str">
            <v>19670622 199203 2 002</v>
          </cell>
          <cell r="E35">
            <v>9</v>
          </cell>
          <cell r="F35" t="str">
            <v>Pembina</v>
          </cell>
          <cell r="G35" t="str">
            <v>IV/a</v>
          </cell>
          <cell r="H35" t="str">
            <v>Pengawas Madya</v>
          </cell>
          <cell r="I35" t="str">
            <v>Kantor Kementerian Agama Kota Jakarta Timur</v>
          </cell>
        </row>
        <row r="36">
          <cell r="B36" t="str">
            <v/>
          </cell>
          <cell r="F36" t="str">
            <v/>
          </cell>
          <cell r="G36" t="str">
            <v/>
          </cell>
          <cell r="H36" t="str">
            <v/>
          </cell>
        </row>
        <row r="37">
          <cell r="B37" t="str">
            <v/>
          </cell>
          <cell r="F37" t="str">
            <v/>
          </cell>
          <cell r="G37" t="str">
            <v/>
          </cell>
          <cell r="H37" t="str">
            <v/>
          </cell>
        </row>
        <row r="38">
          <cell r="B38" t="str">
            <v/>
          </cell>
          <cell r="F38" t="str">
            <v/>
          </cell>
          <cell r="G38" t="str">
            <v/>
          </cell>
          <cell r="H38" t="str">
            <v/>
          </cell>
        </row>
        <row r="39">
          <cell r="B39" t="str">
            <v/>
          </cell>
          <cell r="F39" t="str">
            <v/>
          </cell>
          <cell r="G39" t="str">
            <v/>
          </cell>
          <cell r="H39" t="str">
            <v/>
          </cell>
        </row>
        <row r="40">
          <cell r="B40" t="str">
            <v/>
          </cell>
          <cell r="F40" t="str">
            <v/>
          </cell>
          <cell r="G40" t="str">
            <v/>
          </cell>
          <cell r="H40" t="str">
            <v/>
          </cell>
        </row>
        <row r="41">
          <cell r="B41" t="str">
            <v/>
          </cell>
          <cell r="F41" t="str">
            <v/>
          </cell>
          <cell r="G41" t="str">
            <v/>
          </cell>
          <cell r="H41" t="str">
            <v/>
          </cell>
        </row>
        <row r="42">
          <cell r="B42" t="str">
            <v/>
          </cell>
          <cell r="F42" t="str">
            <v/>
          </cell>
          <cell r="G42" t="str">
            <v/>
          </cell>
          <cell r="H42" t="str">
            <v/>
          </cell>
        </row>
        <row r="43">
          <cell r="B43" t="str">
            <v/>
          </cell>
          <cell r="F43" t="str">
            <v/>
          </cell>
          <cell r="G43" t="str">
            <v/>
          </cell>
          <cell r="H43" t="str">
            <v/>
          </cell>
        </row>
        <row r="44">
          <cell r="B44" t="str">
            <v/>
          </cell>
          <cell r="F44" t="str">
            <v/>
          </cell>
          <cell r="G44" t="str">
            <v/>
          </cell>
          <cell r="H44" t="str">
            <v/>
          </cell>
        </row>
        <row r="45">
          <cell r="B45" t="str">
            <v/>
          </cell>
          <cell r="F45" t="str">
            <v/>
          </cell>
          <cell r="G45" t="str">
            <v/>
          </cell>
          <cell r="H45" t="str">
            <v/>
          </cell>
        </row>
        <row r="46">
          <cell r="B46" t="str">
            <v/>
          </cell>
          <cell r="F46" t="str">
            <v/>
          </cell>
          <cell r="G46" t="str">
            <v/>
          </cell>
          <cell r="H46" t="str">
            <v/>
          </cell>
        </row>
        <row r="47">
          <cell r="B47" t="str">
            <v/>
          </cell>
          <cell r="F47" t="str">
            <v/>
          </cell>
          <cell r="G47" t="str">
            <v/>
          </cell>
          <cell r="H47" t="str">
            <v/>
          </cell>
        </row>
        <row r="48">
          <cell r="B48" t="str">
            <v/>
          </cell>
          <cell r="F48" t="str">
            <v/>
          </cell>
          <cell r="G48" t="str">
            <v/>
          </cell>
          <cell r="H48" t="str">
            <v/>
          </cell>
        </row>
        <row r="49">
          <cell r="B49" t="str">
            <v/>
          </cell>
          <cell r="F49" t="str">
            <v/>
          </cell>
          <cell r="G49" t="str">
            <v/>
          </cell>
          <cell r="H49" t="str">
            <v/>
          </cell>
        </row>
        <row r="50">
          <cell r="B50" t="str">
            <v/>
          </cell>
          <cell r="F50" t="str">
            <v/>
          </cell>
          <cell r="G50" t="str">
            <v/>
          </cell>
          <cell r="H50" t="str">
            <v/>
          </cell>
        </row>
        <row r="51">
          <cell r="B51" t="str">
            <v/>
          </cell>
          <cell r="F51" t="str">
            <v/>
          </cell>
          <cell r="G51" t="str">
            <v/>
          </cell>
          <cell r="H51" t="str">
            <v/>
          </cell>
        </row>
        <row r="52">
          <cell r="B52" t="str">
            <v/>
          </cell>
          <cell r="F52" t="str">
            <v/>
          </cell>
          <cell r="G52" t="str">
            <v/>
          </cell>
          <cell r="H52" t="str">
            <v/>
          </cell>
        </row>
        <row r="53">
          <cell r="B53" t="str">
            <v/>
          </cell>
          <cell r="F53" t="str">
            <v/>
          </cell>
          <cell r="G53" t="str">
            <v/>
          </cell>
          <cell r="H53" t="str">
            <v/>
          </cell>
        </row>
        <row r="54">
          <cell r="B54" t="str">
            <v/>
          </cell>
          <cell r="F54" t="str">
            <v/>
          </cell>
          <cell r="G54" t="str">
            <v/>
          </cell>
          <cell r="H54" t="str">
            <v/>
          </cell>
        </row>
        <row r="55">
          <cell r="B55" t="str">
            <v/>
          </cell>
          <cell r="F55" t="str">
            <v/>
          </cell>
          <cell r="G55" t="str">
            <v/>
          </cell>
          <cell r="H55" t="str">
            <v/>
          </cell>
        </row>
        <row r="56">
          <cell r="B56" t="str">
            <v/>
          </cell>
          <cell r="F56" t="str">
            <v/>
          </cell>
          <cell r="G56" t="str">
            <v/>
          </cell>
          <cell r="H56" t="str">
            <v/>
          </cell>
        </row>
        <row r="57">
          <cell r="B57" t="str">
            <v/>
          </cell>
          <cell r="F57" t="str">
            <v/>
          </cell>
          <cell r="G57" t="str">
            <v/>
          </cell>
          <cell r="H57" t="str">
            <v/>
          </cell>
        </row>
        <row r="58">
          <cell r="B58" t="str">
            <v/>
          </cell>
          <cell r="F58" t="str">
            <v/>
          </cell>
          <cell r="G58" t="str">
            <v/>
          </cell>
          <cell r="H58" t="str">
            <v/>
          </cell>
        </row>
        <row r="59">
          <cell r="B59" t="str">
            <v/>
          </cell>
          <cell r="F59" t="str">
            <v/>
          </cell>
          <cell r="G59" t="str">
            <v/>
          </cell>
          <cell r="H59" t="str">
            <v/>
          </cell>
        </row>
        <row r="60">
          <cell r="B60" t="str">
            <v/>
          </cell>
          <cell r="F60" t="str">
            <v/>
          </cell>
          <cell r="G60" t="str">
            <v/>
          </cell>
          <cell r="H60" t="str">
            <v/>
          </cell>
        </row>
        <row r="61">
          <cell r="B61" t="str">
            <v/>
          </cell>
          <cell r="F61" t="str">
            <v/>
          </cell>
          <cell r="G61" t="str">
            <v/>
          </cell>
          <cell r="H61" t="str">
            <v/>
          </cell>
        </row>
        <row r="62">
          <cell r="B62" t="str">
            <v/>
          </cell>
          <cell r="F62" t="str">
            <v/>
          </cell>
          <cell r="G62" t="str">
            <v/>
          </cell>
          <cell r="H62" t="str">
            <v/>
          </cell>
        </row>
        <row r="63">
          <cell r="B63" t="str">
            <v/>
          </cell>
          <cell r="F63" t="str">
            <v/>
          </cell>
          <cell r="G63" t="str">
            <v/>
          </cell>
          <cell r="H63" t="str">
            <v/>
          </cell>
        </row>
        <row r="64">
          <cell r="B64" t="str">
            <v/>
          </cell>
          <cell r="F64" t="str">
            <v/>
          </cell>
          <cell r="G64" t="str">
            <v/>
          </cell>
          <cell r="H64" t="str">
            <v/>
          </cell>
        </row>
        <row r="65">
          <cell r="B65" t="str">
            <v/>
          </cell>
          <cell r="F65" t="str">
            <v/>
          </cell>
          <cell r="G65" t="str">
            <v/>
          </cell>
          <cell r="H65" t="str">
            <v/>
          </cell>
        </row>
        <row r="66">
          <cell r="B66" t="str">
            <v/>
          </cell>
          <cell r="F66" t="str">
            <v/>
          </cell>
          <cell r="G66" t="str">
            <v/>
          </cell>
          <cell r="H66" t="str">
            <v/>
          </cell>
        </row>
        <row r="67">
          <cell r="B67" t="str">
            <v/>
          </cell>
          <cell r="F67" t="str">
            <v/>
          </cell>
          <cell r="G67" t="str">
            <v/>
          </cell>
          <cell r="H67" t="str">
            <v/>
          </cell>
        </row>
        <row r="68">
          <cell r="B68" t="str">
            <v/>
          </cell>
          <cell r="F68" t="str">
            <v/>
          </cell>
          <cell r="G68" t="str">
            <v/>
          </cell>
          <cell r="H68" t="str">
            <v/>
          </cell>
        </row>
        <row r="69">
          <cell r="B69" t="str">
            <v/>
          </cell>
          <cell r="F69" t="str">
            <v/>
          </cell>
          <cell r="G69" t="str">
            <v/>
          </cell>
          <cell r="H69" t="str">
            <v/>
          </cell>
        </row>
        <row r="70">
          <cell r="B70" t="str">
            <v/>
          </cell>
          <cell r="F70" t="str">
            <v/>
          </cell>
          <cell r="G70" t="str">
            <v/>
          </cell>
          <cell r="H70" t="str">
            <v/>
          </cell>
        </row>
        <row r="71">
          <cell r="B71" t="str">
            <v/>
          </cell>
          <cell r="F71" t="str">
            <v/>
          </cell>
          <cell r="G71" t="str">
            <v/>
          </cell>
          <cell r="H71" t="str">
            <v/>
          </cell>
        </row>
        <row r="72">
          <cell r="B72" t="str">
            <v/>
          </cell>
          <cell r="F72" t="str">
            <v/>
          </cell>
          <cell r="G72" t="str">
            <v/>
          </cell>
          <cell r="H72" t="str">
            <v/>
          </cell>
        </row>
        <row r="73">
          <cell r="B73" t="str">
            <v/>
          </cell>
          <cell r="F73" t="str">
            <v/>
          </cell>
          <cell r="G73" t="str">
            <v/>
          </cell>
          <cell r="H73" t="str">
            <v/>
          </cell>
        </row>
        <row r="74">
          <cell r="B74" t="str">
            <v/>
          </cell>
          <cell r="F74" t="str">
            <v/>
          </cell>
          <cell r="G74" t="str">
            <v/>
          </cell>
          <cell r="H74" t="str">
            <v/>
          </cell>
        </row>
        <row r="75">
          <cell r="B75" t="str">
            <v/>
          </cell>
          <cell r="F75" t="str">
            <v/>
          </cell>
          <cell r="G75" t="str">
            <v/>
          </cell>
          <cell r="H75" t="str">
            <v/>
          </cell>
        </row>
        <row r="76">
          <cell r="B76" t="str">
            <v/>
          </cell>
          <cell r="F76" t="str">
            <v/>
          </cell>
          <cell r="G76" t="str">
            <v/>
          </cell>
          <cell r="H76" t="str">
            <v/>
          </cell>
        </row>
        <row r="77">
          <cell r="B77" t="str">
            <v/>
          </cell>
          <cell r="F77" t="str">
            <v/>
          </cell>
          <cell r="G77" t="str">
            <v/>
          </cell>
          <cell r="H77" t="str">
            <v/>
          </cell>
        </row>
        <row r="78">
          <cell r="B78" t="str">
            <v/>
          </cell>
          <cell r="F78" t="str">
            <v/>
          </cell>
          <cell r="G78" t="str">
            <v/>
          </cell>
          <cell r="H78" t="str">
            <v/>
          </cell>
        </row>
        <row r="79">
          <cell r="B79" t="str">
            <v/>
          </cell>
          <cell r="F79" t="str">
            <v/>
          </cell>
          <cell r="G79" t="str">
            <v/>
          </cell>
          <cell r="H79" t="str">
            <v/>
          </cell>
        </row>
        <row r="80">
          <cell r="B80" t="str">
            <v/>
          </cell>
          <cell r="F80" t="str">
            <v/>
          </cell>
          <cell r="G80" t="str">
            <v/>
          </cell>
          <cell r="H80" t="str">
            <v/>
          </cell>
        </row>
        <row r="81">
          <cell r="B81" t="str">
            <v/>
          </cell>
          <cell r="F81" t="str">
            <v/>
          </cell>
          <cell r="G81" t="str">
            <v/>
          </cell>
          <cell r="H81" t="str">
            <v/>
          </cell>
        </row>
        <row r="82">
          <cell r="B82" t="str">
            <v/>
          </cell>
          <cell r="F82" t="str">
            <v/>
          </cell>
          <cell r="G82" t="str">
            <v/>
          </cell>
          <cell r="H82" t="str">
            <v/>
          </cell>
        </row>
        <row r="83">
          <cell r="B83" t="str">
            <v/>
          </cell>
          <cell r="F83" t="str">
            <v/>
          </cell>
          <cell r="G83" t="str">
            <v/>
          </cell>
          <cell r="H83" t="str">
            <v/>
          </cell>
        </row>
        <row r="84">
          <cell r="B84" t="str">
            <v/>
          </cell>
          <cell r="F84" t="str">
            <v/>
          </cell>
          <cell r="G84" t="str">
            <v/>
          </cell>
          <cell r="H84" t="str">
            <v/>
          </cell>
        </row>
        <row r="85">
          <cell r="B85" t="str">
            <v/>
          </cell>
          <cell r="F85" t="str">
            <v/>
          </cell>
          <cell r="G85" t="str">
            <v/>
          </cell>
          <cell r="H85" t="str">
            <v/>
          </cell>
        </row>
        <row r="86">
          <cell r="B86" t="str">
            <v/>
          </cell>
          <cell r="F86" t="str">
            <v/>
          </cell>
          <cell r="G86" t="str">
            <v/>
          </cell>
          <cell r="H86" t="str">
            <v/>
          </cell>
        </row>
        <row r="87">
          <cell r="B87" t="str">
            <v/>
          </cell>
          <cell r="F87" t="str">
            <v/>
          </cell>
          <cell r="G87" t="str">
            <v/>
          </cell>
          <cell r="H87" t="str">
            <v/>
          </cell>
        </row>
        <row r="88">
          <cell r="B88" t="str">
            <v/>
          </cell>
          <cell r="F88" t="str">
            <v/>
          </cell>
          <cell r="G88" t="str">
            <v/>
          </cell>
          <cell r="H88" t="str">
            <v/>
          </cell>
        </row>
        <row r="89">
          <cell r="B89" t="str">
            <v/>
          </cell>
          <cell r="F89" t="str">
            <v/>
          </cell>
          <cell r="G89" t="str">
            <v/>
          </cell>
          <cell r="H89" t="str">
            <v/>
          </cell>
        </row>
        <row r="90">
          <cell r="B90" t="str">
            <v/>
          </cell>
          <cell r="F90" t="str">
            <v/>
          </cell>
          <cell r="G90" t="str">
            <v/>
          </cell>
          <cell r="H90" t="str">
            <v/>
          </cell>
        </row>
        <row r="91">
          <cell r="B91" t="str">
            <v/>
          </cell>
          <cell r="F91" t="str">
            <v/>
          </cell>
          <cell r="G91" t="str">
            <v/>
          </cell>
          <cell r="H91" t="str">
            <v/>
          </cell>
        </row>
        <row r="92">
          <cell r="B92" t="str">
            <v/>
          </cell>
          <cell r="F92" t="str">
            <v/>
          </cell>
          <cell r="G92" t="str">
            <v/>
          </cell>
          <cell r="H92" t="str">
            <v/>
          </cell>
        </row>
        <row r="93">
          <cell r="B93" t="str">
            <v/>
          </cell>
          <cell r="F93" t="str">
            <v/>
          </cell>
          <cell r="G93" t="str">
            <v/>
          </cell>
          <cell r="H93" t="str">
            <v/>
          </cell>
        </row>
        <row r="94">
          <cell r="B94" t="str">
            <v/>
          </cell>
          <cell r="F94" t="str">
            <v/>
          </cell>
          <cell r="G94" t="str">
            <v/>
          </cell>
          <cell r="H94" t="str">
            <v/>
          </cell>
        </row>
        <row r="95">
          <cell r="B95" t="str">
            <v/>
          </cell>
          <cell r="F95" t="str">
            <v/>
          </cell>
          <cell r="G95" t="str">
            <v/>
          </cell>
          <cell r="H95" t="str">
            <v/>
          </cell>
        </row>
        <row r="96">
          <cell r="B96" t="str">
            <v/>
          </cell>
          <cell r="F96" t="str">
            <v/>
          </cell>
          <cell r="G96" t="str">
            <v/>
          </cell>
          <cell r="H96" t="str">
            <v/>
          </cell>
        </row>
        <row r="97">
          <cell r="B97" t="str">
            <v/>
          </cell>
          <cell r="F97" t="str">
            <v/>
          </cell>
          <cell r="G97" t="str">
            <v/>
          </cell>
          <cell r="H97" t="str">
            <v/>
          </cell>
        </row>
        <row r="98">
          <cell r="B98" t="str">
            <v/>
          </cell>
          <cell r="F98" t="str">
            <v/>
          </cell>
          <cell r="G98" t="str">
            <v/>
          </cell>
          <cell r="H98" t="str">
            <v/>
          </cell>
        </row>
        <row r="99">
          <cell r="B99" t="str">
            <v/>
          </cell>
          <cell r="F99" t="str">
            <v/>
          </cell>
          <cell r="G99" t="str">
            <v/>
          </cell>
          <cell r="H99" t="str">
            <v/>
          </cell>
        </row>
        <row r="100">
          <cell r="B100" t="str">
            <v/>
          </cell>
          <cell r="F100" t="str">
            <v/>
          </cell>
          <cell r="G100" t="str">
            <v/>
          </cell>
          <cell r="H100" t="str">
            <v/>
          </cell>
        </row>
        <row r="101">
          <cell r="B101" t="str">
            <v/>
          </cell>
          <cell r="F101" t="str">
            <v/>
          </cell>
          <cell r="G101" t="str">
            <v/>
          </cell>
          <cell r="H101" t="str">
            <v/>
          </cell>
        </row>
        <row r="102">
          <cell r="B102" t="str">
            <v/>
          </cell>
          <cell r="F102" t="str">
            <v/>
          </cell>
          <cell r="G102" t="str">
            <v/>
          </cell>
          <cell r="H102" t="str">
            <v/>
          </cell>
        </row>
        <row r="103">
          <cell r="B103" t="str">
            <v/>
          </cell>
          <cell r="F103" t="str">
            <v/>
          </cell>
          <cell r="G103" t="str">
            <v/>
          </cell>
          <cell r="H103" t="str">
            <v/>
          </cell>
        </row>
        <row r="104">
          <cell r="B104" t="str">
            <v/>
          </cell>
          <cell r="F104" t="str">
            <v/>
          </cell>
          <cell r="G104" t="str">
            <v/>
          </cell>
          <cell r="H104" t="str">
            <v/>
          </cell>
        </row>
        <row r="105">
          <cell r="B105" t="str">
            <v/>
          </cell>
          <cell r="F105" t="str">
            <v/>
          </cell>
          <cell r="G105" t="str">
            <v/>
          </cell>
          <cell r="H105" t="str">
            <v/>
          </cell>
        </row>
        <row r="106">
          <cell r="B106" t="str">
            <v/>
          </cell>
          <cell r="F106" t="str">
            <v/>
          </cell>
          <cell r="G106" t="str">
            <v/>
          </cell>
          <cell r="H106" t="str">
            <v/>
          </cell>
        </row>
        <row r="107">
          <cell r="B107" t="str">
            <v/>
          </cell>
          <cell r="F107" t="str">
            <v/>
          </cell>
          <cell r="G107" t="str">
            <v/>
          </cell>
          <cell r="H107" t="str">
            <v/>
          </cell>
        </row>
        <row r="108">
          <cell r="B108" t="str">
            <v/>
          </cell>
          <cell r="F108" t="str">
            <v/>
          </cell>
          <cell r="G108" t="str">
            <v/>
          </cell>
          <cell r="H108" t="str">
            <v/>
          </cell>
        </row>
        <row r="109">
          <cell r="B109" t="str">
            <v/>
          </cell>
          <cell r="F109" t="str">
            <v/>
          </cell>
          <cell r="G109" t="str">
            <v/>
          </cell>
          <cell r="H109" t="str">
            <v/>
          </cell>
        </row>
        <row r="110">
          <cell r="B110" t="str">
            <v/>
          </cell>
          <cell r="F110" t="str">
            <v/>
          </cell>
          <cell r="G110" t="str">
            <v/>
          </cell>
          <cell r="H110" t="str">
            <v/>
          </cell>
        </row>
        <row r="111">
          <cell r="B111" t="str">
            <v/>
          </cell>
          <cell r="F111" t="str">
            <v/>
          </cell>
          <cell r="G111" t="str">
            <v/>
          </cell>
          <cell r="H111" t="str">
            <v/>
          </cell>
        </row>
        <row r="112">
          <cell r="B112" t="str">
            <v/>
          </cell>
          <cell r="F112" t="str">
            <v/>
          </cell>
          <cell r="G112" t="str">
            <v/>
          </cell>
          <cell r="H112" t="str">
            <v/>
          </cell>
        </row>
        <row r="113">
          <cell r="B113" t="str">
            <v/>
          </cell>
          <cell r="F113" t="str">
            <v/>
          </cell>
          <cell r="G113" t="str">
            <v/>
          </cell>
          <cell r="H113" t="str">
            <v/>
          </cell>
        </row>
        <row r="114">
          <cell r="B114" t="str">
            <v/>
          </cell>
          <cell r="F114" t="str">
            <v/>
          </cell>
          <cell r="G114" t="str">
            <v/>
          </cell>
          <cell r="H114" t="str">
            <v/>
          </cell>
        </row>
        <row r="115">
          <cell r="B115" t="str">
            <v/>
          </cell>
          <cell r="F115" t="str">
            <v/>
          </cell>
          <cell r="G115" t="str">
            <v/>
          </cell>
          <cell r="H115" t="str">
            <v/>
          </cell>
        </row>
        <row r="116">
          <cell r="B116" t="str">
            <v/>
          </cell>
          <cell r="F116" t="str">
            <v/>
          </cell>
          <cell r="G116" t="str">
            <v/>
          </cell>
          <cell r="H116" t="str">
            <v/>
          </cell>
        </row>
        <row r="117">
          <cell r="B117" t="str">
            <v/>
          </cell>
          <cell r="F117" t="str">
            <v/>
          </cell>
          <cell r="G117" t="str">
            <v/>
          </cell>
          <cell r="H117" t="str">
            <v/>
          </cell>
        </row>
        <row r="118">
          <cell r="B118" t="str">
            <v/>
          </cell>
          <cell r="F118" t="str">
            <v/>
          </cell>
          <cell r="G118" t="str">
            <v/>
          </cell>
          <cell r="H118" t="str">
            <v/>
          </cell>
        </row>
        <row r="119">
          <cell r="B119" t="str">
            <v/>
          </cell>
          <cell r="F119" t="str">
            <v/>
          </cell>
          <cell r="G119" t="str">
            <v/>
          </cell>
          <cell r="H119" t="str">
            <v/>
          </cell>
        </row>
        <row r="120">
          <cell r="B120" t="str">
            <v/>
          </cell>
          <cell r="F120" t="str">
            <v/>
          </cell>
          <cell r="G120" t="str">
            <v/>
          </cell>
          <cell r="H120" t="str">
            <v/>
          </cell>
        </row>
        <row r="121">
          <cell r="B121" t="str">
            <v/>
          </cell>
          <cell r="F121" t="str">
            <v/>
          </cell>
          <cell r="G121" t="str">
            <v/>
          </cell>
          <cell r="H121" t="str">
            <v/>
          </cell>
        </row>
        <row r="122">
          <cell r="B122" t="str">
            <v/>
          </cell>
          <cell r="F122" t="str">
            <v/>
          </cell>
          <cell r="G122" t="str">
            <v/>
          </cell>
          <cell r="H122" t="str">
            <v/>
          </cell>
        </row>
        <row r="123">
          <cell r="B123" t="str">
            <v/>
          </cell>
          <cell r="F123" t="str">
            <v/>
          </cell>
          <cell r="G123" t="str">
            <v/>
          </cell>
          <cell r="H123" t="str">
            <v/>
          </cell>
        </row>
        <row r="124">
          <cell r="B124" t="str">
            <v/>
          </cell>
          <cell r="F124" t="str">
            <v/>
          </cell>
          <cell r="G124" t="str">
            <v/>
          </cell>
          <cell r="H124" t="str">
            <v/>
          </cell>
        </row>
        <row r="125">
          <cell r="B125" t="str">
            <v/>
          </cell>
          <cell r="F125" t="str">
            <v/>
          </cell>
          <cell r="G125" t="str">
            <v/>
          </cell>
          <cell r="H125" t="str">
            <v/>
          </cell>
        </row>
        <row r="126">
          <cell r="B126" t="str">
            <v/>
          </cell>
          <cell r="F126" t="str">
            <v/>
          </cell>
          <cell r="G126" t="str">
            <v/>
          </cell>
          <cell r="H126" t="str">
            <v/>
          </cell>
        </row>
        <row r="127">
          <cell r="B127" t="str">
            <v/>
          </cell>
          <cell r="F127" t="str">
            <v/>
          </cell>
          <cell r="G127" t="str">
            <v/>
          </cell>
          <cell r="H127" t="str">
            <v/>
          </cell>
        </row>
        <row r="128">
          <cell r="B128" t="str">
            <v/>
          </cell>
          <cell r="F128" t="str">
            <v/>
          </cell>
          <cell r="G128" t="str">
            <v/>
          </cell>
          <cell r="H128" t="str">
            <v/>
          </cell>
        </row>
        <row r="129">
          <cell r="B129" t="str">
            <v/>
          </cell>
          <cell r="F129" t="str">
            <v/>
          </cell>
          <cell r="G129" t="str">
            <v/>
          </cell>
          <cell r="H129" t="str">
            <v/>
          </cell>
        </row>
        <row r="130">
          <cell r="B130" t="str">
            <v/>
          </cell>
          <cell r="F130" t="str">
            <v/>
          </cell>
          <cell r="G130" t="str">
            <v/>
          </cell>
          <cell r="H130" t="str">
            <v/>
          </cell>
        </row>
        <row r="131">
          <cell r="B131" t="str">
            <v/>
          </cell>
          <cell r="F131" t="str">
            <v/>
          </cell>
          <cell r="G131" t="str">
            <v/>
          </cell>
          <cell r="H131" t="str">
            <v/>
          </cell>
        </row>
        <row r="132">
          <cell r="B132" t="str">
            <v/>
          </cell>
          <cell r="F132" t="str">
            <v/>
          </cell>
          <cell r="G132" t="str">
            <v/>
          </cell>
          <cell r="H132" t="str">
            <v/>
          </cell>
        </row>
        <row r="133">
          <cell r="B133" t="str">
            <v/>
          </cell>
          <cell r="F133" t="str">
            <v/>
          </cell>
          <cell r="G133" t="str">
            <v/>
          </cell>
          <cell r="H133" t="str">
            <v/>
          </cell>
        </row>
        <row r="134">
          <cell r="B134" t="str">
            <v/>
          </cell>
          <cell r="F134" t="str">
            <v/>
          </cell>
          <cell r="G134" t="str">
            <v/>
          </cell>
          <cell r="H134" t="str">
            <v/>
          </cell>
        </row>
        <row r="135">
          <cell r="B135" t="str">
            <v/>
          </cell>
          <cell r="F135" t="str">
            <v/>
          </cell>
          <cell r="G135" t="str">
            <v/>
          </cell>
          <cell r="H135" t="str">
            <v/>
          </cell>
        </row>
        <row r="136">
          <cell r="B136" t="str">
            <v/>
          </cell>
          <cell r="F136" t="str">
            <v/>
          </cell>
          <cell r="G136" t="str">
            <v/>
          </cell>
          <cell r="H136" t="str">
            <v/>
          </cell>
        </row>
        <row r="137">
          <cell r="B137" t="str">
            <v/>
          </cell>
          <cell r="F137" t="str">
            <v/>
          </cell>
          <cell r="G137" t="str">
            <v/>
          </cell>
          <cell r="H137" t="str">
            <v/>
          </cell>
        </row>
        <row r="138">
          <cell r="B138" t="str">
            <v/>
          </cell>
          <cell r="F138" t="str">
            <v/>
          </cell>
          <cell r="G138" t="str">
            <v/>
          </cell>
          <cell r="H138" t="str">
            <v/>
          </cell>
        </row>
        <row r="139">
          <cell r="B139" t="str">
            <v/>
          </cell>
          <cell r="F139" t="str">
            <v/>
          </cell>
          <cell r="G139" t="str">
            <v/>
          </cell>
          <cell r="H139" t="str">
            <v/>
          </cell>
        </row>
        <row r="140">
          <cell r="B140" t="str">
            <v/>
          </cell>
          <cell r="F140" t="str">
            <v/>
          </cell>
          <cell r="G140" t="str">
            <v/>
          </cell>
          <cell r="H140" t="str">
            <v/>
          </cell>
        </row>
        <row r="141">
          <cell r="B141" t="str">
            <v/>
          </cell>
          <cell r="F141" t="str">
            <v/>
          </cell>
          <cell r="G141" t="str">
            <v/>
          </cell>
          <cell r="H141" t="str">
            <v/>
          </cell>
        </row>
        <row r="142">
          <cell r="B142" t="str">
            <v/>
          </cell>
          <cell r="F142" t="str">
            <v/>
          </cell>
          <cell r="G142" t="str">
            <v/>
          </cell>
          <cell r="H142" t="str">
            <v/>
          </cell>
        </row>
        <row r="143">
          <cell r="B143" t="str">
            <v/>
          </cell>
        </row>
      </sheetData>
      <sheetData sheetId="3" refreshError="1"/>
      <sheetData sheetId="4" refreshError="1"/>
      <sheetData sheetId="5" refreshError="1">
        <row r="5">
          <cell r="C5">
            <v>1</v>
          </cell>
          <cell r="D5" t="str">
            <v>2a</v>
          </cell>
        </row>
        <row r="6">
          <cell r="C6">
            <v>2</v>
          </cell>
          <cell r="D6" t="str">
            <v>2b</v>
          </cell>
        </row>
        <row r="7">
          <cell r="C7">
            <v>3</v>
          </cell>
          <cell r="D7" t="str">
            <v>2c</v>
          </cell>
        </row>
        <row r="8">
          <cell r="C8">
            <v>4</v>
          </cell>
          <cell r="D8" t="str">
            <v>2d</v>
          </cell>
        </row>
        <row r="9">
          <cell r="C9">
            <v>5</v>
          </cell>
          <cell r="D9" t="str">
            <v>3a</v>
          </cell>
        </row>
        <row r="10">
          <cell r="C10">
            <v>6</v>
          </cell>
          <cell r="D10" t="str">
            <v>3b</v>
          </cell>
        </row>
        <row r="11">
          <cell r="C11">
            <v>7</v>
          </cell>
          <cell r="D11" t="str">
            <v>3c</v>
          </cell>
          <cell r="E11" t="str">
            <v>Muda</v>
          </cell>
          <cell r="F11" t="str">
            <v>Menyusun program tahunan pengawasan</v>
          </cell>
          <cell r="G11">
            <v>0.6</v>
          </cell>
          <cell r="H11" t="str">
            <v>Setiap program</v>
          </cell>
        </row>
        <row r="12">
          <cell r="C12">
            <v>8</v>
          </cell>
          <cell r="D12" t="str">
            <v>3d</v>
          </cell>
          <cell r="E12" t="str">
            <v>Muda</v>
          </cell>
          <cell r="F12" t="str">
            <v>Menyusun program tahunan pengawasan</v>
          </cell>
          <cell r="G12">
            <v>0.6</v>
          </cell>
          <cell r="H12" t="str">
            <v>Setiap program</v>
          </cell>
        </row>
        <row r="13">
          <cell r="C13">
            <v>9</v>
          </cell>
          <cell r="D13" t="str">
            <v>4a</v>
          </cell>
          <cell r="E13" t="str">
            <v>Madya</v>
          </cell>
          <cell r="F13" t="str">
            <v>Menyusun program tahunan pengawasan</v>
          </cell>
          <cell r="G13">
            <v>0.9</v>
          </cell>
          <cell r="H13" t="str">
            <v>Setiap program</v>
          </cell>
        </row>
        <row r="14">
          <cell r="C14">
            <v>10</v>
          </cell>
          <cell r="D14" t="str">
            <v>4b</v>
          </cell>
          <cell r="E14" t="str">
            <v>Madya</v>
          </cell>
          <cell r="F14" t="str">
            <v>Menyusun program tahunan pengawasan</v>
          </cell>
          <cell r="G14">
            <v>0.9</v>
          </cell>
          <cell r="H14" t="str">
            <v>Setiap program</v>
          </cell>
        </row>
        <row r="15">
          <cell r="C15">
            <v>11</v>
          </cell>
          <cell r="D15" t="str">
            <v>4c</v>
          </cell>
          <cell r="E15" t="str">
            <v>Madya</v>
          </cell>
          <cell r="F15" t="str">
            <v>Menyusun program tahunan pengawasan</v>
          </cell>
          <cell r="G15">
            <v>0.9</v>
          </cell>
          <cell r="H15" t="str">
            <v>Setiap program</v>
          </cell>
        </row>
        <row r="16">
          <cell r="C16">
            <v>12</v>
          </cell>
          <cell r="D16" t="str">
            <v>4d</v>
          </cell>
          <cell r="E16" t="str">
            <v>Utama</v>
          </cell>
          <cell r="F16" t="str">
            <v>Menyusun program tahunan pengawasan</v>
          </cell>
          <cell r="G16">
            <v>1.2</v>
          </cell>
          <cell r="H16" t="str">
            <v>Setiap program</v>
          </cell>
        </row>
        <row r="17">
          <cell r="C17">
            <v>13</v>
          </cell>
          <cell r="D17" t="str">
            <v>4e</v>
          </cell>
          <cell r="E17" t="str">
            <v>Utama</v>
          </cell>
          <cell r="F17" t="str">
            <v>Menyusun program tahunan pengawasan</v>
          </cell>
          <cell r="G17">
            <v>1.2</v>
          </cell>
          <cell r="H17" t="str">
            <v>Setiap program</v>
          </cell>
        </row>
        <row r="18">
          <cell r="C18">
            <v>1</v>
          </cell>
          <cell r="D18" t="str">
            <v>2a</v>
          </cell>
        </row>
        <row r="19">
          <cell r="C19">
            <v>2</v>
          </cell>
          <cell r="D19" t="str">
            <v>2b</v>
          </cell>
        </row>
        <row r="20">
          <cell r="C20">
            <v>3</v>
          </cell>
          <cell r="D20" t="str">
            <v>2c</v>
          </cell>
        </row>
        <row r="21">
          <cell r="C21">
            <v>4</v>
          </cell>
          <cell r="D21" t="str">
            <v>2d</v>
          </cell>
        </row>
        <row r="22">
          <cell r="C22">
            <v>5</v>
          </cell>
          <cell r="D22" t="str">
            <v>3a</v>
          </cell>
        </row>
        <row r="23">
          <cell r="C23">
            <v>6</v>
          </cell>
          <cell r="D23" t="str">
            <v>3b</v>
          </cell>
        </row>
        <row r="24">
          <cell r="C24">
            <v>7</v>
          </cell>
          <cell r="D24" t="str">
            <v>3c</v>
          </cell>
          <cell r="E24" t="str">
            <v>Muda</v>
          </cell>
          <cell r="F24" t="str">
            <v>Melaksanakan pembinaan guru dan/atau kepala madrasah</v>
          </cell>
          <cell r="G24">
            <v>5.6</v>
          </cell>
          <cell r="H24" t="str">
            <v>Setiap Laporan</v>
          </cell>
        </row>
        <row r="25">
          <cell r="C25">
            <v>8</v>
          </cell>
          <cell r="D25" t="str">
            <v>3d</v>
          </cell>
          <cell r="E25" t="str">
            <v>Muda</v>
          </cell>
          <cell r="F25" t="str">
            <v>Melaksanakan pembinaan guru dan/atau kepala madrasah</v>
          </cell>
          <cell r="G25">
            <v>5.6</v>
          </cell>
          <cell r="H25" t="str">
            <v>Setiap Laporan</v>
          </cell>
        </row>
        <row r="26">
          <cell r="C26">
            <v>9</v>
          </cell>
          <cell r="D26" t="str">
            <v>4a</v>
          </cell>
          <cell r="E26" t="str">
            <v>Madya</v>
          </cell>
          <cell r="F26" t="str">
            <v>Melaksanakan pembinaan guru dan/atau kepala madrasah</v>
          </cell>
          <cell r="G26">
            <v>6</v>
          </cell>
          <cell r="H26" t="str">
            <v>Setiap Laporan</v>
          </cell>
        </row>
        <row r="27">
          <cell r="C27">
            <v>10</v>
          </cell>
          <cell r="D27" t="str">
            <v>4b</v>
          </cell>
          <cell r="E27" t="str">
            <v>Madya</v>
          </cell>
          <cell r="F27" t="str">
            <v>Melaksanakan pembinaan guru dan/atau kepala madrasah</v>
          </cell>
          <cell r="G27">
            <v>6</v>
          </cell>
          <cell r="H27" t="str">
            <v>Setiap Laporan</v>
          </cell>
        </row>
        <row r="28">
          <cell r="C28">
            <v>11</v>
          </cell>
          <cell r="D28" t="str">
            <v>4c</v>
          </cell>
          <cell r="E28" t="str">
            <v>Madya</v>
          </cell>
          <cell r="F28" t="str">
            <v>Melaksanakan pembinaan guru dan/atau kepala madrasah</v>
          </cell>
          <cell r="G28">
            <v>6</v>
          </cell>
          <cell r="H28" t="str">
            <v>Setiap Laporan</v>
          </cell>
        </row>
        <row r="29">
          <cell r="C29">
            <v>12</v>
          </cell>
          <cell r="D29" t="str">
            <v>4d</v>
          </cell>
          <cell r="E29" t="str">
            <v>Utama</v>
          </cell>
          <cell r="F29" t="str">
            <v>Melaksanakan pembinaan guru dan/atau kepala madrasah</v>
          </cell>
          <cell r="G29">
            <v>8</v>
          </cell>
          <cell r="H29" t="str">
            <v>Setiap Laporan</v>
          </cell>
        </row>
        <row r="30">
          <cell r="C30">
            <v>13</v>
          </cell>
          <cell r="D30" t="str">
            <v>4e</v>
          </cell>
          <cell r="E30" t="str">
            <v>Utama</v>
          </cell>
          <cell r="F30" t="str">
            <v>Melaksanakan pembinaan guru dan/atau kepala madrasah</v>
          </cell>
          <cell r="G30">
            <v>8</v>
          </cell>
          <cell r="H30" t="str">
            <v>Setiap Laporan</v>
          </cell>
        </row>
        <row r="31">
          <cell r="C31">
            <v>1</v>
          </cell>
          <cell r="D31" t="str">
            <v>2a</v>
          </cell>
        </row>
        <row r="32">
          <cell r="C32">
            <v>2</v>
          </cell>
          <cell r="D32" t="str">
            <v>2b</v>
          </cell>
        </row>
        <row r="33">
          <cell r="C33">
            <v>3</v>
          </cell>
          <cell r="D33" t="str">
            <v>2c</v>
          </cell>
        </row>
        <row r="34">
          <cell r="C34">
            <v>4</v>
          </cell>
          <cell r="D34" t="str">
            <v>2d</v>
          </cell>
        </row>
        <row r="35">
          <cell r="C35">
            <v>5</v>
          </cell>
          <cell r="D35" t="str">
            <v>3a</v>
          </cell>
        </row>
        <row r="36">
          <cell r="C36">
            <v>6</v>
          </cell>
          <cell r="D36" t="str">
            <v>3b</v>
          </cell>
        </row>
        <row r="37">
          <cell r="C37">
            <v>7</v>
          </cell>
          <cell r="D37" t="str">
            <v>3c</v>
          </cell>
          <cell r="E37" t="str">
            <v>Muda</v>
          </cell>
          <cell r="F37" t="str">
            <v>Memantau pelaksanaan 8 Standar Nasional Pendidikan</v>
          </cell>
          <cell r="G37">
            <v>6</v>
          </cell>
          <cell r="H37" t="str">
            <v>Setiap Laporan</v>
          </cell>
        </row>
        <row r="38">
          <cell r="C38">
            <v>8</v>
          </cell>
          <cell r="D38" t="str">
            <v>3d</v>
          </cell>
          <cell r="E38" t="str">
            <v>Muda</v>
          </cell>
          <cell r="F38" t="str">
            <v>Memantau pelaksanaan 8 Standar Nasional Pendidikan</v>
          </cell>
          <cell r="G38">
            <v>6</v>
          </cell>
          <cell r="H38" t="str">
            <v>Setiap Laporan</v>
          </cell>
        </row>
        <row r="39">
          <cell r="C39">
            <v>9</v>
          </cell>
          <cell r="D39" t="str">
            <v>4a</v>
          </cell>
          <cell r="E39" t="str">
            <v>Madya</v>
          </cell>
          <cell r="F39" t="str">
            <v>Memantau pelaksanaan 8 Standar Nasional Pendidikan</v>
          </cell>
          <cell r="G39">
            <v>9</v>
          </cell>
          <cell r="H39" t="str">
            <v>Setiap Laporan</v>
          </cell>
        </row>
        <row r="40">
          <cell r="C40">
            <v>10</v>
          </cell>
          <cell r="D40" t="str">
            <v>4b</v>
          </cell>
          <cell r="E40" t="str">
            <v>Madya</v>
          </cell>
          <cell r="F40" t="str">
            <v>Memantau pelaksanaan 8 Standar Nasional Pendidikan</v>
          </cell>
          <cell r="G40">
            <v>9</v>
          </cell>
          <cell r="H40" t="str">
            <v>Setiap Laporan</v>
          </cell>
        </row>
        <row r="41">
          <cell r="C41">
            <v>11</v>
          </cell>
          <cell r="D41" t="str">
            <v>4c</v>
          </cell>
          <cell r="E41" t="str">
            <v>Madya</v>
          </cell>
          <cell r="F41" t="str">
            <v>Memantau pelaksanaan 8 Standar Nasional Pendidikan</v>
          </cell>
          <cell r="G41">
            <v>9</v>
          </cell>
          <cell r="H41" t="str">
            <v>Setiap Laporan</v>
          </cell>
        </row>
        <row r="42">
          <cell r="C42">
            <v>12</v>
          </cell>
          <cell r="D42" t="str">
            <v>4d</v>
          </cell>
          <cell r="E42" t="str">
            <v>Utama</v>
          </cell>
          <cell r="F42" t="str">
            <v>Memantau pelaksanaan 8 Standar Nasional Pendidikan</v>
          </cell>
          <cell r="G42">
            <v>12</v>
          </cell>
          <cell r="H42" t="str">
            <v>Setiap Laporan</v>
          </cell>
        </row>
        <row r="43">
          <cell r="C43">
            <v>13</v>
          </cell>
          <cell r="D43" t="str">
            <v>4e</v>
          </cell>
          <cell r="E43" t="str">
            <v>Utama</v>
          </cell>
          <cell r="F43" t="str">
            <v>Memantau pelaksanaan 8 Standar Nasional Pendidikan</v>
          </cell>
          <cell r="G43">
            <v>12</v>
          </cell>
          <cell r="H43" t="str">
            <v>Setiap Laporan</v>
          </cell>
        </row>
        <row r="44">
          <cell r="C44">
            <v>1</v>
          </cell>
          <cell r="D44" t="str">
            <v>2a</v>
          </cell>
        </row>
        <row r="45">
          <cell r="C45">
            <v>2</v>
          </cell>
          <cell r="D45" t="str">
            <v>2b</v>
          </cell>
        </row>
        <row r="46">
          <cell r="C46">
            <v>3</v>
          </cell>
          <cell r="D46" t="str">
            <v>2c</v>
          </cell>
        </row>
        <row r="47">
          <cell r="C47">
            <v>4</v>
          </cell>
          <cell r="D47" t="str">
            <v>2d</v>
          </cell>
        </row>
        <row r="48">
          <cell r="C48">
            <v>5</v>
          </cell>
          <cell r="D48" t="str">
            <v>3a</v>
          </cell>
        </row>
        <row r="49">
          <cell r="C49">
            <v>6</v>
          </cell>
          <cell r="D49" t="str">
            <v>3b</v>
          </cell>
        </row>
        <row r="50">
          <cell r="C50">
            <v>7</v>
          </cell>
          <cell r="D50" t="str">
            <v>3c</v>
          </cell>
          <cell r="E50" t="str">
            <v>Muda</v>
          </cell>
          <cell r="F50" t="str">
            <v>Melaksanakan penilaian kinerja guru dan/atau kepala madrasah</v>
          </cell>
          <cell r="G50">
            <v>4</v>
          </cell>
          <cell r="H50" t="str">
            <v>Setiap Laporan</v>
          </cell>
        </row>
        <row r="51">
          <cell r="C51">
            <v>8</v>
          </cell>
          <cell r="D51" t="str">
            <v>3d</v>
          </cell>
          <cell r="E51" t="str">
            <v>Muda</v>
          </cell>
          <cell r="F51" t="str">
            <v>Melaksanakan penilaian kinerja guru dan/atau kepala madrasah</v>
          </cell>
          <cell r="G51">
            <v>4</v>
          </cell>
          <cell r="H51" t="str">
            <v>Setiap Laporan</v>
          </cell>
        </row>
        <row r="52">
          <cell r="C52">
            <v>9</v>
          </cell>
          <cell r="D52" t="str">
            <v>4a</v>
          </cell>
          <cell r="E52" t="str">
            <v>Madya</v>
          </cell>
          <cell r="F52" t="str">
            <v>Melaksanakan penilaian kinerja guru dan/atau kepala madrasah</v>
          </cell>
          <cell r="G52">
            <v>6</v>
          </cell>
          <cell r="H52" t="str">
            <v>Setiap Laporan</v>
          </cell>
        </row>
        <row r="53">
          <cell r="C53">
            <v>10</v>
          </cell>
          <cell r="D53" t="str">
            <v>4b</v>
          </cell>
          <cell r="E53" t="str">
            <v>Madya</v>
          </cell>
          <cell r="F53" t="str">
            <v>Melaksanakan penilaian kinerja guru dan/atau kepala madrasah</v>
          </cell>
          <cell r="G53">
            <v>6</v>
          </cell>
          <cell r="H53" t="str">
            <v>Setiap Laporan</v>
          </cell>
        </row>
        <row r="54">
          <cell r="C54">
            <v>11</v>
          </cell>
          <cell r="D54" t="str">
            <v>4c</v>
          </cell>
          <cell r="E54" t="str">
            <v>Madya</v>
          </cell>
          <cell r="F54" t="str">
            <v>Melaksanakan penilaian kinerja guru dan/atau kepala madrasah</v>
          </cell>
          <cell r="G54">
            <v>6</v>
          </cell>
          <cell r="H54" t="str">
            <v>Setiap Laporan</v>
          </cell>
        </row>
        <row r="55">
          <cell r="C55">
            <v>12</v>
          </cell>
          <cell r="D55" t="str">
            <v>4d</v>
          </cell>
          <cell r="E55" t="str">
            <v>Utama</v>
          </cell>
          <cell r="F55" t="str">
            <v>Melaksanakan penilaian kinerja guru dan/atau kepala madrasah</v>
          </cell>
          <cell r="G55">
            <v>8</v>
          </cell>
          <cell r="H55" t="str">
            <v>Setiap Laporan</v>
          </cell>
        </row>
        <row r="56">
          <cell r="C56">
            <v>13</v>
          </cell>
          <cell r="D56" t="str">
            <v>4e</v>
          </cell>
          <cell r="E56" t="str">
            <v>Utama</v>
          </cell>
          <cell r="F56" t="str">
            <v>Melaksanakan penilaian kinerja guru dan/atau kepala madrasah</v>
          </cell>
          <cell r="G56">
            <v>8</v>
          </cell>
          <cell r="H56" t="str">
            <v>Setiap Laporan</v>
          </cell>
        </row>
        <row r="57">
          <cell r="C57">
            <v>1</v>
          </cell>
          <cell r="D57" t="str">
            <v>2a</v>
          </cell>
        </row>
        <row r="58">
          <cell r="C58">
            <v>2</v>
          </cell>
          <cell r="D58" t="str">
            <v>2b</v>
          </cell>
        </row>
        <row r="59">
          <cell r="C59">
            <v>3</v>
          </cell>
          <cell r="D59" t="str">
            <v>2c</v>
          </cell>
        </row>
        <row r="60">
          <cell r="C60">
            <v>4</v>
          </cell>
          <cell r="D60" t="str">
            <v>2d</v>
          </cell>
        </row>
        <row r="61">
          <cell r="C61">
            <v>5</v>
          </cell>
          <cell r="D61" t="str">
            <v>3a</v>
          </cell>
        </row>
        <row r="62">
          <cell r="C62">
            <v>6</v>
          </cell>
          <cell r="D62" t="str">
            <v>3b</v>
          </cell>
        </row>
        <row r="63">
          <cell r="C63">
            <v>7</v>
          </cell>
          <cell r="D63" t="str">
            <v>3c</v>
          </cell>
          <cell r="E63" t="str">
            <v>Muda</v>
          </cell>
          <cell r="F63" t="str">
            <v>Melaksanakan evaluasi hasil pelaksanaan program pengawasan pada madrasah binaan</v>
          </cell>
          <cell r="G63">
            <v>3</v>
          </cell>
          <cell r="H63" t="str">
            <v>Setiap Laporan</v>
          </cell>
        </row>
        <row r="64">
          <cell r="C64">
            <v>8</v>
          </cell>
          <cell r="D64" t="str">
            <v>3d</v>
          </cell>
          <cell r="E64" t="str">
            <v>Muda</v>
          </cell>
          <cell r="F64" t="str">
            <v>Melaksanakan evaluasi hasil pelaksanaan program pengawasan pada madrasah binaan</v>
          </cell>
          <cell r="G64">
            <v>3</v>
          </cell>
          <cell r="H64" t="str">
            <v>Setiap Laporan</v>
          </cell>
        </row>
        <row r="65">
          <cell r="C65">
            <v>9</v>
          </cell>
          <cell r="D65" t="str">
            <v>4a</v>
          </cell>
          <cell r="E65" t="str">
            <v>Madya</v>
          </cell>
          <cell r="F65" t="str">
            <v>Melaksanakan evaluasi hasil pelaksanaan program pengawasan pada madrasah binaan</v>
          </cell>
          <cell r="G65">
            <v>4.5</v>
          </cell>
          <cell r="H65" t="str">
            <v>Setiap Laporan</v>
          </cell>
        </row>
        <row r="66">
          <cell r="C66">
            <v>10</v>
          </cell>
          <cell r="D66" t="str">
            <v>4b</v>
          </cell>
          <cell r="E66" t="str">
            <v>Madya</v>
          </cell>
          <cell r="F66" t="str">
            <v>Melaksanakan evaluasi hasil pelaksanaan program pengawasan pada madrasah binaan</v>
          </cell>
          <cell r="G66">
            <v>4.5</v>
          </cell>
          <cell r="H66" t="str">
            <v>Setiap Laporan</v>
          </cell>
        </row>
        <row r="67">
          <cell r="C67">
            <v>11</v>
          </cell>
          <cell r="D67" t="str">
            <v>4c</v>
          </cell>
          <cell r="E67" t="str">
            <v>Madya</v>
          </cell>
          <cell r="F67" t="str">
            <v>Melaksanakan evaluasi hasil pelaksanaan program pengawasan pada madrasah binaan</v>
          </cell>
          <cell r="G67">
            <v>4.5</v>
          </cell>
          <cell r="H67" t="str">
            <v>Setiap Laporan</v>
          </cell>
        </row>
        <row r="68">
          <cell r="C68">
            <v>12</v>
          </cell>
          <cell r="D68" t="str">
            <v>4d</v>
          </cell>
          <cell r="E68" t="str">
            <v>Utama</v>
          </cell>
          <cell r="F68" t="str">
            <v>Melaksanakan evaluasi hasil pelaksanaan program pengawasan pada madrasah binaan</v>
          </cell>
          <cell r="G68">
            <v>6</v>
          </cell>
          <cell r="H68" t="str">
            <v>Setiap Laporan</v>
          </cell>
        </row>
        <row r="69">
          <cell r="C69">
            <v>13</v>
          </cell>
          <cell r="D69" t="str">
            <v>4e</v>
          </cell>
          <cell r="E69" t="str">
            <v>Utama</v>
          </cell>
          <cell r="F69" t="str">
            <v>Melaksanakan evaluasi hasil pelaksanaan program pengawasan pada madrasah binaan</v>
          </cell>
          <cell r="G69">
            <v>6</v>
          </cell>
          <cell r="H69" t="str">
            <v>Setiap Laporan</v>
          </cell>
        </row>
        <row r="70">
          <cell r="C70">
            <v>1</v>
          </cell>
          <cell r="D70" t="str">
            <v>2a</v>
          </cell>
        </row>
        <row r="71">
          <cell r="C71">
            <v>2</v>
          </cell>
          <cell r="D71" t="str">
            <v>2b</v>
          </cell>
        </row>
        <row r="72">
          <cell r="C72">
            <v>3</v>
          </cell>
          <cell r="D72" t="str">
            <v>2c</v>
          </cell>
        </row>
        <row r="73">
          <cell r="C73">
            <v>4</v>
          </cell>
          <cell r="D73" t="str">
            <v>2d</v>
          </cell>
        </row>
        <row r="74">
          <cell r="C74">
            <v>5</v>
          </cell>
          <cell r="D74" t="str">
            <v>3a</v>
          </cell>
        </row>
        <row r="75">
          <cell r="C75">
            <v>6</v>
          </cell>
          <cell r="D75" t="str">
            <v>3b</v>
          </cell>
        </row>
        <row r="76">
          <cell r="C76">
            <v>7</v>
          </cell>
          <cell r="D76" t="str">
            <v>3c</v>
          </cell>
          <cell r="E76" t="str">
            <v>Muda</v>
          </cell>
          <cell r="F76" t="str">
            <v>Menyusun program pembimbingan dan pelatihan professional guru dan/atau kepala madrasah di KKM/KKG/MGMP dan sejenisnya</v>
          </cell>
          <cell r="G76">
            <v>0.3</v>
          </cell>
          <cell r="H76" t="str">
            <v>Setiap Laporan</v>
          </cell>
        </row>
        <row r="77">
          <cell r="C77">
            <v>8</v>
          </cell>
          <cell r="D77" t="str">
            <v>3d</v>
          </cell>
          <cell r="E77" t="str">
            <v>Muda</v>
          </cell>
          <cell r="F77" t="str">
            <v>Menyusun program pembimbingan dan pelatihan professional guru dan/atau kepala madrasah di KKM/KKG/MGMP dan sejenisnya</v>
          </cell>
          <cell r="G77">
            <v>0.3</v>
          </cell>
          <cell r="H77" t="str">
            <v>Setiap Laporan</v>
          </cell>
        </row>
        <row r="78">
          <cell r="C78">
            <v>9</v>
          </cell>
          <cell r="D78" t="str">
            <v>4a</v>
          </cell>
          <cell r="E78" t="str">
            <v>Madya</v>
          </cell>
          <cell r="F78" t="str">
            <v>Menyusun program pembimbingan dan pelatihan professional guru dan/atau kepala madrasah di KKM/KKG/MGMP dan sejenisnya</v>
          </cell>
          <cell r="G78">
            <v>0.45</v>
          </cell>
          <cell r="H78" t="str">
            <v>Setiap Laporan</v>
          </cell>
        </row>
        <row r="79">
          <cell r="C79">
            <v>10</v>
          </cell>
          <cell r="D79" t="str">
            <v>4b</v>
          </cell>
          <cell r="E79" t="str">
            <v>Madya</v>
          </cell>
          <cell r="F79" t="str">
            <v>Menyusun program pembimbingan dan pelatihan professional guru dan/atau kepala madrasah di KKM/KKG/MGMP dan sejenisnya</v>
          </cell>
          <cell r="G79">
            <v>0.45</v>
          </cell>
          <cell r="H79" t="str">
            <v>Setiap Laporan</v>
          </cell>
        </row>
        <row r="80">
          <cell r="C80">
            <v>11</v>
          </cell>
          <cell r="D80" t="str">
            <v>4c</v>
          </cell>
          <cell r="E80" t="str">
            <v>Madya</v>
          </cell>
          <cell r="F80" t="str">
            <v>Menyusun program pembimbingan dan pelatihan professional guru dan/atau kepala madrasah di KKM/KKG/MGMP dan sejenisnya</v>
          </cell>
          <cell r="G80">
            <v>0.45</v>
          </cell>
          <cell r="H80" t="str">
            <v>Setiap Laporan</v>
          </cell>
        </row>
        <row r="81">
          <cell r="C81">
            <v>12</v>
          </cell>
          <cell r="D81" t="str">
            <v>4d</v>
          </cell>
          <cell r="E81" t="str">
            <v>Utama</v>
          </cell>
          <cell r="F81" t="str">
            <v>Menyusun program pembimbingan dan pelatihan professional guru dan/atau kepala madrasah di KKM/KKG/MGMP dan sejenisnya</v>
          </cell>
          <cell r="G81">
            <v>0.6</v>
          </cell>
          <cell r="H81" t="str">
            <v>Setiap Laporan</v>
          </cell>
        </row>
        <row r="82">
          <cell r="C82">
            <v>13</v>
          </cell>
          <cell r="D82" t="str">
            <v>4e</v>
          </cell>
          <cell r="E82" t="str">
            <v>Utama</v>
          </cell>
          <cell r="F82" t="str">
            <v>Menyusun program pembimbingan dan pelatihan professional guru dan/atau kepala madrasah di KKM/KKG/MGMP dan sejenisnya</v>
          </cell>
          <cell r="G82">
            <v>0.6</v>
          </cell>
          <cell r="H82" t="str">
            <v>Setiap Laporan</v>
          </cell>
        </row>
        <row r="83">
          <cell r="C83">
            <v>1</v>
          </cell>
          <cell r="D83" t="str">
            <v>2a</v>
          </cell>
        </row>
        <row r="84">
          <cell r="C84">
            <v>2</v>
          </cell>
          <cell r="D84" t="str">
            <v>2b</v>
          </cell>
        </row>
        <row r="85">
          <cell r="C85">
            <v>3</v>
          </cell>
          <cell r="D85" t="str">
            <v>2c</v>
          </cell>
        </row>
        <row r="86">
          <cell r="C86">
            <v>4</v>
          </cell>
          <cell r="D86" t="str">
            <v>2d</v>
          </cell>
        </row>
        <row r="87">
          <cell r="C87">
            <v>5</v>
          </cell>
          <cell r="D87" t="str">
            <v>3a</v>
          </cell>
        </row>
        <row r="88">
          <cell r="C88">
            <v>6</v>
          </cell>
          <cell r="D88" t="str">
            <v>3b</v>
          </cell>
        </row>
        <row r="89">
          <cell r="C89">
            <v>7</v>
          </cell>
          <cell r="D89" t="str">
            <v>3c</v>
          </cell>
          <cell r="E89" t="str">
            <v>Muda</v>
          </cell>
          <cell r="F89" t="str">
            <v>Melaksanakan pembimbingan dan pelatihan professional guru dan/atau kepala madrasah</v>
          </cell>
          <cell r="G89">
            <v>6</v>
          </cell>
          <cell r="H89" t="str">
            <v>Setiap Laporan</v>
          </cell>
        </row>
        <row r="90">
          <cell r="C90">
            <v>8</v>
          </cell>
          <cell r="D90" t="str">
            <v>3d</v>
          </cell>
          <cell r="E90" t="str">
            <v>Muda</v>
          </cell>
          <cell r="F90" t="str">
            <v>Melaksanakan pembimbingan dan pelatihan professional guru dan/atau kepala madrasah</v>
          </cell>
          <cell r="G90">
            <v>6</v>
          </cell>
          <cell r="H90" t="str">
            <v>Setiap Laporan</v>
          </cell>
        </row>
        <row r="91">
          <cell r="C91">
            <v>9</v>
          </cell>
          <cell r="D91" t="str">
            <v>4a</v>
          </cell>
          <cell r="E91" t="str">
            <v>Madya</v>
          </cell>
          <cell r="F91" t="str">
            <v>Melaksanakan pembimbingan dan pelatihan professional guru dan/atau kepala madrasah</v>
          </cell>
          <cell r="G91">
            <v>9</v>
          </cell>
          <cell r="H91" t="str">
            <v>Setiap Laporan</v>
          </cell>
        </row>
        <row r="92">
          <cell r="C92">
            <v>10</v>
          </cell>
          <cell r="D92" t="str">
            <v>4b</v>
          </cell>
          <cell r="E92" t="str">
            <v>Madya</v>
          </cell>
          <cell r="F92" t="str">
            <v>Melaksanakan pembimbingan dan pelatihan professional guru dan/atau kepala madrasah</v>
          </cell>
          <cell r="G92">
            <v>9</v>
          </cell>
          <cell r="H92" t="str">
            <v>Setiap Laporan</v>
          </cell>
        </row>
        <row r="93">
          <cell r="C93">
            <v>11</v>
          </cell>
          <cell r="D93" t="str">
            <v>4c</v>
          </cell>
          <cell r="E93" t="str">
            <v>Madya</v>
          </cell>
          <cell r="F93" t="str">
            <v>Melaksanakan pembimbingan dan pelatihan professional guru dan/atau kepala madrasah</v>
          </cell>
          <cell r="G93">
            <v>9</v>
          </cell>
          <cell r="H93" t="str">
            <v>Setiap Laporan</v>
          </cell>
        </row>
        <row r="94">
          <cell r="C94">
            <v>12</v>
          </cell>
          <cell r="D94" t="str">
            <v>4d</v>
          </cell>
          <cell r="E94" t="str">
            <v>Utama</v>
          </cell>
          <cell r="F94" t="str">
            <v>Melaksanakan pembimbingan dan pelatihan professional guru dan/atau kepala madrasah</v>
          </cell>
          <cell r="G94">
            <v>9</v>
          </cell>
          <cell r="H94" t="str">
            <v>Setiap Laporan</v>
          </cell>
        </row>
        <row r="95">
          <cell r="C95">
            <v>13</v>
          </cell>
          <cell r="D95" t="str">
            <v>4e</v>
          </cell>
          <cell r="E95" t="str">
            <v>Utama</v>
          </cell>
          <cell r="F95" t="str">
            <v>Melaksanakan pembimbingan dan pelatihan professional guru dan/atau kepala madrasah</v>
          </cell>
          <cell r="G95">
            <v>9</v>
          </cell>
          <cell r="H95" t="str">
            <v>Setiap Laporan</v>
          </cell>
        </row>
        <row r="96">
          <cell r="C96">
            <v>1</v>
          </cell>
          <cell r="D96" t="str">
            <v>2a</v>
          </cell>
        </row>
        <row r="97">
          <cell r="C97">
            <v>2</v>
          </cell>
          <cell r="D97" t="str">
            <v>2b</v>
          </cell>
        </row>
        <row r="98">
          <cell r="C98">
            <v>3</v>
          </cell>
          <cell r="D98" t="str">
            <v>2c</v>
          </cell>
        </row>
        <row r="99">
          <cell r="C99">
            <v>4</v>
          </cell>
          <cell r="D99" t="str">
            <v>2d</v>
          </cell>
        </row>
        <row r="100">
          <cell r="C100">
            <v>5</v>
          </cell>
          <cell r="D100" t="str">
            <v>3a</v>
          </cell>
        </row>
        <row r="101">
          <cell r="C101">
            <v>6</v>
          </cell>
          <cell r="D101" t="str">
            <v>3b</v>
          </cell>
        </row>
        <row r="102">
          <cell r="C102">
            <v>7</v>
          </cell>
          <cell r="D102" t="str">
            <v>3c</v>
          </cell>
          <cell r="E102" t="str">
            <v>Muda</v>
          </cell>
          <cell r="F102" t="str">
            <v>Mengevaluasi hasil pembimbingan dan pelatihan professional guru dan/ atau kepala madrasah</v>
          </cell>
          <cell r="G102">
            <v>0.6</v>
          </cell>
          <cell r="H102" t="str">
            <v>Setiap Laporan</v>
          </cell>
        </row>
        <row r="103">
          <cell r="C103">
            <v>8</v>
          </cell>
          <cell r="D103" t="str">
            <v>3d</v>
          </cell>
          <cell r="E103" t="str">
            <v>Muda</v>
          </cell>
          <cell r="F103" t="str">
            <v>Mengevaluasi hasil pembimbingan dan pelatihan professional guru dan/ atau kepala madrasah</v>
          </cell>
          <cell r="G103">
            <v>0.6</v>
          </cell>
          <cell r="H103" t="str">
            <v>Setiap Laporan</v>
          </cell>
        </row>
        <row r="104">
          <cell r="C104">
            <v>9</v>
          </cell>
          <cell r="D104" t="str">
            <v>4a</v>
          </cell>
          <cell r="E104" t="str">
            <v>Madya</v>
          </cell>
          <cell r="F104" t="str">
            <v>Mengevaluasi hasil pembimbingan dan pelatihan professional guru dan/ atau kepala madrasah</v>
          </cell>
          <cell r="G104">
            <v>0.9</v>
          </cell>
          <cell r="H104" t="str">
            <v>Setiap Laporan</v>
          </cell>
        </row>
        <row r="105">
          <cell r="C105">
            <v>10</v>
          </cell>
          <cell r="D105" t="str">
            <v>4b</v>
          </cell>
          <cell r="E105" t="str">
            <v>Madya</v>
          </cell>
          <cell r="F105" t="str">
            <v>Mengevaluasi hasil pembimbingan dan pelatihan professional guru dan/ atau kepala madrasah</v>
          </cell>
          <cell r="G105">
            <v>0.9</v>
          </cell>
          <cell r="H105" t="str">
            <v>Setiap Laporan</v>
          </cell>
        </row>
        <row r="106">
          <cell r="C106">
            <v>11</v>
          </cell>
          <cell r="D106" t="str">
            <v>4c</v>
          </cell>
          <cell r="E106" t="str">
            <v>Madya</v>
          </cell>
          <cell r="F106" t="str">
            <v>Mengevaluasi hasil pembimbingan dan pelatihan professional guru dan/ atau kepala madrasah</v>
          </cell>
          <cell r="G106">
            <v>0.9</v>
          </cell>
          <cell r="H106" t="str">
            <v>Setiap Laporan</v>
          </cell>
        </row>
        <row r="107">
          <cell r="C107">
            <v>12</v>
          </cell>
          <cell r="D107" t="str">
            <v>4d</v>
          </cell>
          <cell r="E107" t="str">
            <v>Utama</v>
          </cell>
          <cell r="F107" t="str">
            <v>Mengevaluasi hasil pembimbingan dan pelatihan professional guru dan/ atau kepala madrasah</v>
          </cell>
          <cell r="G107">
            <v>1.2</v>
          </cell>
          <cell r="H107" t="str">
            <v>Setiap Laporan</v>
          </cell>
        </row>
        <row r="108">
          <cell r="C108">
            <v>13</v>
          </cell>
          <cell r="D108" t="str">
            <v>4e</v>
          </cell>
          <cell r="E108" t="str">
            <v>Utama</v>
          </cell>
          <cell r="F108" t="str">
            <v>Mengevaluasi hasil pembimbingan dan pelatihan professional guru dan/ atau kepala madrasah</v>
          </cell>
          <cell r="G108">
            <v>1.2</v>
          </cell>
          <cell r="H108" t="str">
            <v>Setiap Laporan</v>
          </cell>
        </row>
        <row r="113">
          <cell r="E113">
            <v>1</v>
          </cell>
          <cell r="F113" t="str">
            <v xml:space="preserve">Keanggotaan dalam organisasi profesi sebagai ketua aktif Pokjawas Kota </v>
          </cell>
          <cell r="G113">
            <v>1</v>
          </cell>
          <cell r="H113" t="str">
            <v>Laporan</v>
          </cell>
        </row>
        <row r="114">
          <cell r="E114">
            <v>2</v>
          </cell>
          <cell r="F114" t="str">
            <v xml:space="preserve">Keanggotaan dalam organisasi profesi sebagai anggota aktif Pokjawas Kota </v>
          </cell>
          <cell r="G114">
            <v>0.75</v>
          </cell>
          <cell r="H114" t="str">
            <v>Laporan</v>
          </cell>
        </row>
        <row r="115">
          <cell r="E115">
            <v>3</v>
          </cell>
          <cell r="F115" t="str">
            <v>c</v>
          </cell>
          <cell r="G115">
            <v>3</v>
          </cell>
          <cell r="H115" t="str">
            <v>c</v>
          </cell>
        </row>
        <row r="116">
          <cell r="E116">
            <v>4</v>
          </cell>
          <cell r="F116" t="str">
            <v>d</v>
          </cell>
          <cell r="G116">
            <v>4</v>
          </cell>
          <cell r="H116" t="str">
            <v>d</v>
          </cell>
        </row>
        <row r="117">
          <cell r="E117">
            <v>5</v>
          </cell>
          <cell r="F117" t="str">
            <v>e</v>
          </cell>
          <cell r="G117">
            <v>5</v>
          </cell>
          <cell r="H117" t="str">
            <v>e</v>
          </cell>
        </row>
        <row r="118">
          <cell r="E118">
            <v>6</v>
          </cell>
          <cell r="F118" t="str">
            <v>f</v>
          </cell>
          <cell r="G118">
            <v>6</v>
          </cell>
          <cell r="H118" t="str">
            <v>f</v>
          </cell>
        </row>
        <row r="119">
          <cell r="E119">
            <v>7</v>
          </cell>
          <cell r="F119" t="str">
            <v>g</v>
          </cell>
          <cell r="G119">
            <v>7</v>
          </cell>
          <cell r="H119" t="str">
            <v>g</v>
          </cell>
        </row>
        <row r="120">
          <cell r="E120">
            <v>8</v>
          </cell>
          <cell r="F120" t="str">
            <v>h</v>
          </cell>
          <cell r="G120">
            <v>8</v>
          </cell>
          <cell r="H120" t="str">
            <v>h</v>
          </cell>
        </row>
        <row r="121">
          <cell r="E121">
            <v>9</v>
          </cell>
          <cell r="F121" t="str">
            <v>i</v>
          </cell>
          <cell r="G121">
            <v>9</v>
          </cell>
          <cell r="H121" t="str">
            <v>i</v>
          </cell>
        </row>
        <row r="122">
          <cell r="E122">
            <v>10</v>
          </cell>
          <cell r="F122" t="str">
            <v>j</v>
          </cell>
          <cell r="G122">
            <v>10</v>
          </cell>
          <cell r="H122" t="str">
            <v>j</v>
          </cell>
        </row>
        <row r="123">
          <cell r="E123">
            <v>11</v>
          </cell>
          <cell r="F123" t="str">
            <v>k</v>
          </cell>
          <cell r="G123">
            <v>11</v>
          </cell>
          <cell r="H123" t="str">
            <v>k</v>
          </cell>
        </row>
        <row r="124">
          <cell r="E124">
            <v>12</v>
          </cell>
          <cell r="F124" t="str">
            <v>l</v>
          </cell>
          <cell r="G124">
            <v>12</v>
          </cell>
          <cell r="H124" t="str">
            <v>l</v>
          </cell>
        </row>
        <row r="125">
          <cell r="E125">
            <v>13</v>
          </cell>
          <cell r="F125" t="str">
            <v>m</v>
          </cell>
          <cell r="G125">
            <v>13</v>
          </cell>
          <cell r="H125" t="str">
            <v>m</v>
          </cell>
        </row>
        <row r="126">
          <cell r="E126">
            <v>14</v>
          </cell>
          <cell r="F126" t="str">
            <v>n</v>
          </cell>
          <cell r="G126">
            <v>14</v>
          </cell>
          <cell r="H126" t="str">
            <v>n</v>
          </cell>
        </row>
        <row r="127">
          <cell r="E127">
            <v>15</v>
          </cell>
          <cell r="F127" t="str">
            <v>o</v>
          </cell>
          <cell r="G127">
            <v>15</v>
          </cell>
          <cell r="H127" t="str">
            <v>o</v>
          </cell>
        </row>
      </sheetData>
      <sheetData sheetId="6" refreshError="1">
        <row r="7">
          <cell r="B7">
            <v>1</v>
          </cell>
          <cell r="C7" t="str">
            <v>Dr. H. IDRUS ALWI, M.Pd</v>
          </cell>
          <cell r="D7">
            <v>0.9</v>
          </cell>
          <cell r="E7">
            <v>1</v>
          </cell>
          <cell r="F7">
            <v>100</v>
          </cell>
          <cell r="G7">
            <v>1</v>
          </cell>
          <cell r="I7">
            <v>6</v>
          </cell>
          <cell r="J7">
            <v>1</v>
          </cell>
          <cell r="K7">
            <v>100</v>
          </cell>
          <cell r="L7">
            <v>12</v>
          </cell>
          <cell r="N7">
            <v>9</v>
          </cell>
          <cell r="O7">
            <v>1</v>
          </cell>
          <cell r="P7">
            <v>100</v>
          </cell>
          <cell r="Q7">
            <v>12</v>
          </cell>
          <cell r="S7">
            <v>6</v>
          </cell>
          <cell r="T7">
            <v>1</v>
          </cell>
          <cell r="U7">
            <v>100</v>
          </cell>
          <cell r="V7">
            <v>12</v>
          </cell>
          <cell r="X7">
            <v>4.5</v>
          </cell>
          <cell r="Y7">
            <v>1</v>
          </cell>
          <cell r="Z7">
            <v>100</v>
          </cell>
          <cell r="AA7">
            <v>12</v>
          </cell>
          <cell r="AC7">
            <v>0.45</v>
          </cell>
          <cell r="AD7">
            <v>1</v>
          </cell>
          <cell r="AE7">
            <v>100</v>
          </cell>
          <cell r="AF7">
            <v>1</v>
          </cell>
          <cell r="AH7">
            <v>9</v>
          </cell>
          <cell r="AI7">
            <v>1</v>
          </cell>
          <cell r="AJ7">
            <v>100</v>
          </cell>
          <cell r="AK7">
            <v>12</v>
          </cell>
          <cell r="AM7">
            <v>0.9</v>
          </cell>
          <cell r="AN7">
            <v>1</v>
          </cell>
          <cell r="AO7">
            <v>100</v>
          </cell>
          <cell r="AP7">
            <v>1</v>
          </cell>
          <cell r="AR7">
            <v>1</v>
          </cell>
          <cell r="AS7">
            <v>1</v>
          </cell>
          <cell r="AT7">
            <v>100</v>
          </cell>
          <cell r="AU7">
            <v>12</v>
          </cell>
          <cell r="AX7">
            <v>1</v>
          </cell>
          <cell r="AY7">
            <v>0.9</v>
          </cell>
          <cell r="AZ7">
            <v>6</v>
          </cell>
          <cell r="BA7">
            <v>9</v>
          </cell>
          <cell r="BB7">
            <v>6</v>
          </cell>
          <cell r="BC7">
            <v>4.5</v>
          </cell>
          <cell r="BD7">
            <v>0.45</v>
          </cell>
          <cell r="BE7">
            <v>9</v>
          </cell>
          <cell r="BF7">
            <v>0.9</v>
          </cell>
        </row>
        <row r="8">
          <cell r="B8">
            <v>2</v>
          </cell>
          <cell r="C8" t="str">
            <v>Drs. H. SUJANGI</v>
          </cell>
          <cell r="D8">
            <v>0.9</v>
          </cell>
          <cell r="E8">
            <v>1</v>
          </cell>
          <cell r="F8">
            <v>100</v>
          </cell>
          <cell r="G8">
            <v>1</v>
          </cell>
          <cell r="I8">
            <v>6</v>
          </cell>
          <cell r="J8">
            <v>1</v>
          </cell>
          <cell r="K8">
            <v>100</v>
          </cell>
          <cell r="L8">
            <v>12</v>
          </cell>
          <cell r="N8">
            <v>9</v>
          </cell>
          <cell r="O8">
            <v>1</v>
          </cell>
          <cell r="P8">
            <v>100</v>
          </cell>
          <cell r="Q8">
            <v>12</v>
          </cell>
          <cell r="S8">
            <v>6</v>
          </cell>
          <cell r="T8">
            <v>1</v>
          </cell>
          <cell r="U8">
            <v>100</v>
          </cell>
          <cell r="V8">
            <v>12</v>
          </cell>
          <cell r="X8">
            <v>4.5</v>
          </cell>
          <cell r="Y8">
            <v>1</v>
          </cell>
          <cell r="Z8">
            <v>100</v>
          </cell>
          <cell r="AA8">
            <v>12</v>
          </cell>
          <cell r="AC8">
            <v>0.45</v>
          </cell>
          <cell r="AD8">
            <v>1</v>
          </cell>
          <cell r="AE8">
            <v>100</v>
          </cell>
          <cell r="AF8">
            <v>1</v>
          </cell>
          <cell r="AH8">
            <v>9</v>
          </cell>
          <cell r="AI8">
            <v>1</v>
          </cell>
          <cell r="AJ8">
            <v>100</v>
          </cell>
          <cell r="AK8">
            <v>12</v>
          </cell>
          <cell r="AM8">
            <v>0.9</v>
          </cell>
          <cell r="AN8">
            <v>1</v>
          </cell>
          <cell r="AO8">
            <v>100</v>
          </cell>
          <cell r="AP8">
            <v>1</v>
          </cell>
          <cell r="AR8">
            <v>0.75</v>
          </cell>
          <cell r="AS8">
            <v>1</v>
          </cell>
          <cell r="AT8">
            <v>100</v>
          </cell>
          <cell r="AU8">
            <v>12</v>
          </cell>
          <cell r="AX8">
            <v>2</v>
          </cell>
          <cell r="AY8">
            <v>0.9</v>
          </cell>
          <cell r="AZ8">
            <v>6</v>
          </cell>
          <cell r="BA8">
            <v>9</v>
          </cell>
          <cell r="BB8">
            <v>6</v>
          </cell>
          <cell r="BC8">
            <v>4.5</v>
          </cell>
          <cell r="BD8">
            <v>0.45</v>
          </cell>
          <cell r="BE8">
            <v>9</v>
          </cell>
          <cell r="BF8">
            <v>0.9</v>
          </cell>
        </row>
        <row r="9">
          <cell r="B9">
            <v>3</v>
          </cell>
          <cell r="C9" t="str">
            <v>Drs. M. SALEH</v>
          </cell>
          <cell r="D9">
            <v>0.9</v>
          </cell>
          <cell r="E9">
            <v>1</v>
          </cell>
          <cell r="F9">
            <v>100</v>
          </cell>
          <cell r="G9">
            <v>1</v>
          </cell>
          <cell r="I9">
            <v>6</v>
          </cell>
          <cell r="J9">
            <v>1</v>
          </cell>
          <cell r="K9">
            <v>100</v>
          </cell>
          <cell r="L9">
            <v>12</v>
          </cell>
          <cell r="N9">
            <v>9</v>
          </cell>
          <cell r="O9">
            <v>1</v>
          </cell>
          <cell r="P9">
            <v>100</v>
          </cell>
          <cell r="Q9">
            <v>12</v>
          </cell>
          <cell r="S9">
            <v>6</v>
          </cell>
          <cell r="T9">
            <v>1</v>
          </cell>
          <cell r="U9">
            <v>100</v>
          </cell>
          <cell r="V9">
            <v>12</v>
          </cell>
          <cell r="X9">
            <v>4.5</v>
          </cell>
          <cell r="Y9">
            <v>1</v>
          </cell>
          <cell r="Z9">
            <v>100</v>
          </cell>
          <cell r="AA9">
            <v>12</v>
          </cell>
          <cell r="AC9">
            <v>0.45</v>
          </cell>
          <cell r="AD9">
            <v>1</v>
          </cell>
          <cell r="AE9">
            <v>100</v>
          </cell>
          <cell r="AF9">
            <v>1</v>
          </cell>
          <cell r="AH9">
            <v>9</v>
          </cell>
          <cell r="AI9">
            <v>1</v>
          </cell>
          <cell r="AJ9">
            <v>100</v>
          </cell>
          <cell r="AK9">
            <v>12</v>
          </cell>
          <cell r="AM9">
            <v>0.9</v>
          </cell>
          <cell r="AN9">
            <v>1</v>
          </cell>
          <cell r="AO9">
            <v>100</v>
          </cell>
          <cell r="AP9">
            <v>1</v>
          </cell>
          <cell r="AR9">
            <v>0.75</v>
          </cell>
          <cell r="AS9">
            <v>1</v>
          </cell>
          <cell r="AT9">
            <v>100</v>
          </cell>
          <cell r="AU9">
            <v>12</v>
          </cell>
          <cell r="AX9">
            <v>3</v>
          </cell>
          <cell r="AY9">
            <v>0.9</v>
          </cell>
          <cell r="AZ9">
            <v>6</v>
          </cell>
          <cell r="BA9">
            <v>9</v>
          </cell>
          <cell r="BB9">
            <v>6</v>
          </cell>
          <cell r="BC9">
            <v>4.5</v>
          </cell>
          <cell r="BD9">
            <v>0.45</v>
          </cell>
          <cell r="BE9">
            <v>9</v>
          </cell>
          <cell r="BF9">
            <v>0.9</v>
          </cell>
        </row>
        <row r="10">
          <cell r="B10">
            <v>4</v>
          </cell>
          <cell r="C10" t="str">
            <v>SITI NURBAITI, S.Ag, M.Pd.I</v>
          </cell>
          <cell r="D10">
            <v>0.9</v>
          </cell>
          <cell r="E10">
            <v>1</v>
          </cell>
          <cell r="F10">
            <v>100</v>
          </cell>
          <cell r="G10">
            <v>1</v>
          </cell>
          <cell r="I10">
            <v>6</v>
          </cell>
          <cell r="J10">
            <v>1</v>
          </cell>
          <cell r="K10">
            <v>100</v>
          </cell>
          <cell r="L10">
            <v>12</v>
          </cell>
          <cell r="N10">
            <v>9</v>
          </cell>
          <cell r="O10">
            <v>1</v>
          </cell>
          <cell r="P10">
            <v>100</v>
          </cell>
          <cell r="Q10">
            <v>12</v>
          </cell>
          <cell r="S10">
            <v>6</v>
          </cell>
          <cell r="T10">
            <v>1</v>
          </cell>
          <cell r="U10">
            <v>100</v>
          </cell>
          <cell r="V10">
            <v>12</v>
          </cell>
          <cell r="X10">
            <v>4.5</v>
          </cell>
          <cell r="Y10">
            <v>1</v>
          </cell>
          <cell r="Z10">
            <v>100</v>
          </cell>
          <cell r="AA10">
            <v>12</v>
          </cell>
          <cell r="AC10">
            <v>0.45</v>
          </cell>
          <cell r="AD10">
            <v>1</v>
          </cell>
          <cell r="AE10">
            <v>100</v>
          </cell>
          <cell r="AF10">
            <v>1</v>
          </cell>
          <cell r="AH10">
            <v>9</v>
          </cell>
          <cell r="AI10">
            <v>1</v>
          </cell>
          <cell r="AJ10">
            <v>100</v>
          </cell>
          <cell r="AK10">
            <v>12</v>
          </cell>
          <cell r="AM10">
            <v>0.9</v>
          </cell>
          <cell r="AN10">
            <v>1</v>
          </cell>
          <cell r="AO10">
            <v>100</v>
          </cell>
          <cell r="AP10">
            <v>1</v>
          </cell>
          <cell r="AR10">
            <v>0.75</v>
          </cell>
          <cell r="AS10">
            <v>1</v>
          </cell>
          <cell r="AT10">
            <v>100</v>
          </cell>
          <cell r="AU10">
            <v>12</v>
          </cell>
          <cell r="AX10">
            <v>4</v>
          </cell>
          <cell r="AY10">
            <v>0.9</v>
          </cell>
          <cell r="AZ10">
            <v>6</v>
          </cell>
          <cell r="BA10">
            <v>9</v>
          </cell>
          <cell r="BB10">
            <v>6</v>
          </cell>
          <cell r="BC10">
            <v>4.5</v>
          </cell>
          <cell r="BD10">
            <v>0.45</v>
          </cell>
          <cell r="BE10">
            <v>9</v>
          </cell>
          <cell r="BF10">
            <v>0.9</v>
          </cell>
        </row>
        <row r="11">
          <cell r="B11">
            <v>5</v>
          </cell>
          <cell r="C11" t="str">
            <v>Drs. A. AMIN MUSTOFA, M.Pd</v>
          </cell>
          <cell r="D11">
            <v>0.9</v>
          </cell>
          <cell r="E11">
            <v>1</v>
          </cell>
          <cell r="F11">
            <v>100</v>
          </cell>
          <cell r="G11">
            <v>1</v>
          </cell>
          <cell r="I11">
            <v>6</v>
          </cell>
          <cell r="J11">
            <v>1</v>
          </cell>
          <cell r="K11">
            <v>100</v>
          </cell>
          <cell r="L11">
            <v>12</v>
          </cell>
          <cell r="N11">
            <v>9</v>
          </cell>
          <cell r="O11">
            <v>1</v>
          </cell>
          <cell r="P11">
            <v>100</v>
          </cell>
          <cell r="Q11">
            <v>12</v>
          </cell>
          <cell r="S11">
            <v>6</v>
          </cell>
          <cell r="T11">
            <v>1</v>
          </cell>
          <cell r="U11">
            <v>100</v>
          </cell>
          <cell r="V11">
            <v>12</v>
          </cell>
          <cell r="X11">
            <v>4.5</v>
          </cell>
          <cell r="Y11">
            <v>1</v>
          </cell>
          <cell r="Z11">
            <v>100</v>
          </cell>
          <cell r="AA11">
            <v>12</v>
          </cell>
          <cell r="AC11">
            <v>0.45</v>
          </cell>
          <cell r="AD11">
            <v>1</v>
          </cell>
          <cell r="AE11">
            <v>100</v>
          </cell>
          <cell r="AF11">
            <v>1</v>
          </cell>
          <cell r="AH11">
            <v>9</v>
          </cell>
          <cell r="AI11">
            <v>1</v>
          </cell>
          <cell r="AJ11">
            <v>100</v>
          </cell>
          <cell r="AK11">
            <v>12</v>
          </cell>
          <cell r="AM11">
            <v>0.9</v>
          </cell>
          <cell r="AN11">
            <v>1</v>
          </cell>
          <cell r="AO11">
            <v>100</v>
          </cell>
          <cell r="AP11">
            <v>1</v>
          </cell>
          <cell r="AR11">
            <v>0.75</v>
          </cell>
          <cell r="AS11">
            <v>1</v>
          </cell>
          <cell r="AT11">
            <v>100</v>
          </cell>
          <cell r="AU11">
            <v>12</v>
          </cell>
          <cell r="AX11">
            <v>5</v>
          </cell>
          <cell r="AY11">
            <v>0.9</v>
          </cell>
          <cell r="AZ11">
            <v>6</v>
          </cell>
          <cell r="BA11">
            <v>9</v>
          </cell>
          <cell r="BB11">
            <v>6</v>
          </cell>
          <cell r="BC11">
            <v>4.5</v>
          </cell>
          <cell r="BD11">
            <v>0.45</v>
          </cell>
          <cell r="BE11">
            <v>9</v>
          </cell>
          <cell r="BF11">
            <v>0.9</v>
          </cell>
        </row>
        <row r="12">
          <cell r="B12">
            <v>6</v>
          </cell>
          <cell r="C12" t="str">
            <v>Drs. AKHMAD SUGANDA, M.Pd</v>
          </cell>
          <cell r="D12">
            <v>0.9</v>
          </cell>
          <cell r="E12">
            <v>1</v>
          </cell>
          <cell r="F12">
            <v>100</v>
          </cell>
          <cell r="G12">
            <v>1</v>
          </cell>
          <cell r="I12">
            <v>6</v>
          </cell>
          <cell r="J12">
            <v>1</v>
          </cell>
          <cell r="K12">
            <v>100</v>
          </cell>
          <cell r="L12">
            <v>12</v>
          </cell>
          <cell r="N12">
            <v>9</v>
          </cell>
          <cell r="O12">
            <v>1</v>
          </cell>
          <cell r="P12">
            <v>100</v>
          </cell>
          <cell r="Q12">
            <v>12</v>
          </cell>
          <cell r="S12">
            <v>6</v>
          </cell>
          <cell r="T12">
            <v>1</v>
          </cell>
          <cell r="U12">
            <v>100</v>
          </cell>
          <cell r="V12">
            <v>12</v>
          </cell>
          <cell r="X12">
            <v>4.5</v>
          </cell>
          <cell r="Y12">
            <v>1</v>
          </cell>
          <cell r="Z12">
            <v>100</v>
          </cell>
          <cell r="AA12">
            <v>12</v>
          </cell>
          <cell r="AC12">
            <v>0.45</v>
          </cell>
          <cell r="AD12">
            <v>1</v>
          </cell>
          <cell r="AE12">
            <v>100</v>
          </cell>
          <cell r="AF12">
            <v>1</v>
          </cell>
          <cell r="AH12">
            <v>9</v>
          </cell>
          <cell r="AI12">
            <v>1</v>
          </cell>
          <cell r="AJ12">
            <v>100</v>
          </cell>
          <cell r="AK12">
            <v>12</v>
          </cell>
          <cell r="AM12">
            <v>0.9</v>
          </cell>
          <cell r="AN12">
            <v>1</v>
          </cell>
          <cell r="AO12">
            <v>100</v>
          </cell>
          <cell r="AP12">
            <v>1</v>
          </cell>
          <cell r="AR12">
            <v>0.75</v>
          </cell>
          <cell r="AS12">
            <v>1</v>
          </cell>
          <cell r="AT12">
            <v>100</v>
          </cell>
          <cell r="AU12">
            <v>12</v>
          </cell>
          <cell r="AX12">
            <v>6</v>
          </cell>
          <cell r="AY12">
            <v>0.9</v>
          </cell>
          <cell r="AZ12">
            <v>6</v>
          </cell>
          <cell r="BA12">
            <v>9</v>
          </cell>
          <cell r="BB12">
            <v>6</v>
          </cell>
          <cell r="BC12">
            <v>4.5</v>
          </cell>
          <cell r="BD12">
            <v>0.45</v>
          </cell>
          <cell r="BE12">
            <v>9</v>
          </cell>
          <cell r="BF12">
            <v>0.9</v>
          </cell>
        </row>
        <row r="13">
          <cell r="B13">
            <v>7</v>
          </cell>
          <cell r="C13" t="str">
            <v>Dr. Hj. KUN SRI WARDHANI, M.Pd</v>
          </cell>
          <cell r="D13">
            <v>0.6</v>
          </cell>
          <cell r="E13">
            <v>1</v>
          </cell>
          <cell r="F13">
            <v>100</v>
          </cell>
          <cell r="G13">
            <v>1</v>
          </cell>
          <cell r="I13">
            <v>5.6</v>
          </cell>
          <cell r="J13">
            <v>1</v>
          </cell>
          <cell r="K13">
            <v>100</v>
          </cell>
          <cell r="L13">
            <v>12</v>
          </cell>
          <cell r="N13">
            <v>6</v>
          </cell>
          <cell r="O13">
            <v>1</v>
          </cell>
          <cell r="P13">
            <v>100</v>
          </cell>
          <cell r="Q13">
            <v>12</v>
          </cell>
          <cell r="S13">
            <v>4</v>
          </cell>
          <cell r="T13">
            <v>1</v>
          </cell>
          <cell r="U13">
            <v>100</v>
          </cell>
          <cell r="V13">
            <v>12</v>
          </cell>
          <cell r="X13">
            <v>3</v>
          </cell>
          <cell r="Y13">
            <v>1</v>
          </cell>
          <cell r="Z13">
            <v>100</v>
          </cell>
          <cell r="AA13">
            <v>12</v>
          </cell>
          <cell r="AC13">
            <v>0.3</v>
          </cell>
          <cell r="AD13">
            <v>1</v>
          </cell>
          <cell r="AE13">
            <v>100</v>
          </cell>
          <cell r="AF13">
            <v>1</v>
          </cell>
          <cell r="AH13">
            <v>6</v>
          </cell>
          <cell r="AI13">
            <v>1</v>
          </cell>
          <cell r="AJ13">
            <v>100</v>
          </cell>
          <cell r="AK13">
            <v>12</v>
          </cell>
          <cell r="AM13">
            <v>0.6</v>
          </cell>
          <cell r="AN13">
            <v>1</v>
          </cell>
          <cell r="AO13">
            <v>100</v>
          </cell>
          <cell r="AP13">
            <v>1</v>
          </cell>
          <cell r="AR13">
            <v>0.75</v>
          </cell>
          <cell r="AS13">
            <v>1</v>
          </cell>
          <cell r="AT13">
            <v>100</v>
          </cell>
          <cell r="AU13">
            <v>12</v>
          </cell>
          <cell r="AX13">
            <v>7</v>
          </cell>
          <cell r="AY13">
            <v>0.6</v>
          </cell>
          <cell r="AZ13">
            <v>5.6</v>
          </cell>
          <cell r="BA13">
            <v>6</v>
          </cell>
          <cell r="BB13">
            <v>4</v>
          </cell>
          <cell r="BC13">
            <v>3</v>
          </cell>
          <cell r="BD13">
            <v>0.3</v>
          </cell>
          <cell r="BE13">
            <v>6</v>
          </cell>
          <cell r="BF13">
            <v>0.6</v>
          </cell>
        </row>
        <row r="14">
          <cell r="B14">
            <v>8</v>
          </cell>
          <cell r="C14" t="str">
            <v>ABDUL MANAP, M.Pd</v>
          </cell>
          <cell r="D14">
            <v>0.9</v>
          </cell>
          <cell r="E14">
            <v>1</v>
          </cell>
          <cell r="F14">
            <v>100</v>
          </cell>
          <cell r="G14">
            <v>1</v>
          </cell>
          <cell r="I14">
            <v>6</v>
          </cell>
          <cell r="J14">
            <v>1</v>
          </cell>
          <cell r="K14">
            <v>100</v>
          </cell>
          <cell r="L14">
            <v>12</v>
          </cell>
          <cell r="N14">
            <v>9</v>
          </cell>
          <cell r="O14">
            <v>1</v>
          </cell>
          <cell r="P14">
            <v>100</v>
          </cell>
          <cell r="Q14">
            <v>12</v>
          </cell>
          <cell r="S14">
            <v>6</v>
          </cell>
          <cell r="T14">
            <v>1</v>
          </cell>
          <cell r="U14">
            <v>100</v>
          </cell>
          <cell r="V14">
            <v>12</v>
          </cell>
          <cell r="X14">
            <v>4.5</v>
          </cell>
          <cell r="Y14">
            <v>1</v>
          </cell>
          <cell r="Z14">
            <v>100</v>
          </cell>
          <cell r="AA14">
            <v>12</v>
          </cell>
          <cell r="AC14">
            <v>0.45</v>
          </cell>
          <cell r="AD14">
            <v>1</v>
          </cell>
          <cell r="AE14">
            <v>100</v>
          </cell>
          <cell r="AF14">
            <v>1</v>
          </cell>
          <cell r="AH14">
            <v>9</v>
          </cell>
          <cell r="AI14">
            <v>1</v>
          </cell>
          <cell r="AJ14">
            <v>100</v>
          </cell>
          <cell r="AK14">
            <v>12</v>
          </cell>
          <cell r="AM14">
            <v>0.9</v>
          </cell>
          <cell r="AN14">
            <v>1</v>
          </cell>
          <cell r="AO14">
            <v>100</v>
          </cell>
          <cell r="AP14">
            <v>1</v>
          </cell>
          <cell r="AR14">
            <v>0.75</v>
          </cell>
          <cell r="AS14">
            <v>1</v>
          </cell>
          <cell r="AT14">
            <v>100</v>
          </cell>
          <cell r="AU14">
            <v>12</v>
          </cell>
          <cell r="AX14">
            <v>8</v>
          </cell>
          <cell r="AY14">
            <v>0.9</v>
          </cell>
          <cell r="AZ14">
            <v>6</v>
          </cell>
          <cell r="BA14">
            <v>9</v>
          </cell>
          <cell r="BB14">
            <v>6</v>
          </cell>
          <cell r="BC14">
            <v>4.5</v>
          </cell>
          <cell r="BD14">
            <v>0.45</v>
          </cell>
          <cell r="BE14">
            <v>9</v>
          </cell>
          <cell r="BF14">
            <v>0.9</v>
          </cell>
        </row>
        <row r="15">
          <cell r="B15">
            <v>9</v>
          </cell>
          <cell r="C15" t="str">
            <v>ABDUL WAHAB, S.Pd</v>
          </cell>
          <cell r="D15">
            <v>0.6</v>
          </cell>
          <cell r="E15">
            <v>1</v>
          </cell>
          <cell r="F15">
            <v>100</v>
          </cell>
          <cell r="G15">
            <v>1</v>
          </cell>
          <cell r="I15">
            <v>5.6</v>
          </cell>
          <cell r="J15">
            <v>1</v>
          </cell>
          <cell r="K15">
            <v>100</v>
          </cell>
          <cell r="L15">
            <v>12</v>
          </cell>
          <cell r="N15">
            <v>6</v>
          </cell>
          <cell r="O15">
            <v>1</v>
          </cell>
          <cell r="P15">
            <v>100</v>
          </cell>
          <cell r="Q15">
            <v>12</v>
          </cell>
          <cell r="S15">
            <v>4</v>
          </cell>
          <cell r="T15">
            <v>1</v>
          </cell>
          <cell r="U15">
            <v>100</v>
          </cell>
          <cell r="V15">
            <v>12</v>
          </cell>
          <cell r="X15">
            <v>3</v>
          </cell>
          <cell r="Y15">
            <v>1</v>
          </cell>
          <cell r="Z15">
            <v>100</v>
          </cell>
          <cell r="AA15">
            <v>12</v>
          </cell>
          <cell r="AC15">
            <v>0.3</v>
          </cell>
          <cell r="AD15">
            <v>1</v>
          </cell>
          <cell r="AE15">
            <v>100</v>
          </cell>
          <cell r="AF15">
            <v>1</v>
          </cell>
          <cell r="AH15">
            <v>6</v>
          </cell>
          <cell r="AI15">
            <v>1</v>
          </cell>
          <cell r="AJ15">
            <v>100</v>
          </cell>
          <cell r="AK15">
            <v>12</v>
          </cell>
          <cell r="AM15">
            <v>0.6</v>
          </cell>
          <cell r="AN15">
            <v>1</v>
          </cell>
          <cell r="AO15">
            <v>100</v>
          </cell>
          <cell r="AP15">
            <v>1</v>
          </cell>
          <cell r="AR15">
            <v>0.75</v>
          </cell>
          <cell r="AS15">
            <v>1</v>
          </cell>
          <cell r="AT15">
            <v>100</v>
          </cell>
          <cell r="AU15">
            <v>12</v>
          </cell>
          <cell r="AX15">
            <v>9</v>
          </cell>
          <cell r="AY15">
            <v>0.6</v>
          </cell>
          <cell r="AZ15">
            <v>5.6</v>
          </cell>
          <cell r="BA15">
            <v>6</v>
          </cell>
          <cell r="BB15">
            <v>4</v>
          </cell>
          <cell r="BC15">
            <v>3</v>
          </cell>
          <cell r="BD15">
            <v>0.3</v>
          </cell>
          <cell r="BE15">
            <v>6</v>
          </cell>
          <cell r="BF15">
            <v>0.6</v>
          </cell>
        </row>
        <row r="16">
          <cell r="B16">
            <v>10</v>
          </cell>
          <cell r="C16" t="str">
            <v>A. TAUFIK, S.Ag, MM</v>
          </cell>
          <cell r="D16">
            <v>0.9</v>
          </cell>
          <cell r="E16">
            <v>1</v>
          </cell>
          <cell r="F16">
            <v>100</v>
          </cell>
          <cell r="G16">
            <v>1</v>
          </cell>
          <cell r="I16">
            <v>6</v>
          </cell>
          <cell r="J16">
            <v>1</v>
          </cell>
          <cell r="K16">
            <v>100</v>
          </cell>
          <cell r="L16">
            <v>12</v>
          </cell>
          <cell r="N16">
            <v>9</v>
          </cell>
          <cell r="O16">
            <v>1</v>
          </cell>
          <cell r="P16">
            <v>100</v>
          </cell>
          <cell r="Q16">
            <v>12</v>
          </cell>
          <cell r="S16">
            <v>6</v>
          </cell>
          <cell r="T16">
            <v>1</v>
          </cell>
          <cell r="U16">
            <v>100</v>
          </cell>
          <cell r="V16">
            <v>12</v>
          </cell>
          <cell r="X16">
            <v>4.5</v>
          </cell>
          <cell r="Y16">
            <v>1</v>
          </cell>
          <cell r="Z16">
            <v>100</v>
          </cell>
          <cell r="AA16">
            <v>12</v>
          </cell>
          <cell r="AC16">
            <v>0.45</v>
          </cell>
          <cell r="AD16">
            <v>1</v>
          </cell>
          <cell r="AE16">
            <v>100</v>
          </cell>
          <cell r="AF16">
            <v>1</v>
          </cell>
          <cell r="AH16">
            <v>9</v>
          </cell>
          <cell r="AI16">
            <v>1</v>
          </cell>
          <cell r="AJ16">
            <v>100</v>
          </cell>
          <cell r="AK16">
            <v>12</v>
          </cell>
          <cell r="AM16">
            <v>0.9</v>
          </cell>
          <cell r="AN16">
            <v>1</v>
          </cell>
          <cell r="AO16">
            <v>100</v>
          </cell>
          <cell r="AP16">
            <v>1</v>
          </cell>
          <cell r="AR16">
            <v>0.75</v>
          </cell>
          <cell r="AS16">
            <v>1</v>
          </cell>
          <cell r="AT16">
            <v>100</v>
          </cell>
          <cell r="AU16">
            <v>12</v>
          </cell>
          <cell r="AX16">
            <v>10</v>
          </cell>
          <cell r="AY16">
            <v>0.9</v>
          </cell>
          <cell r="AZ16">
            <v>6</v>
          </cell>
          <cell r="BA16">
            <v>9</v>
          </cell>
          <cell r="BB16">
            <v>6</v>
          </cell>
          <cell r="BC16">
            <v>4.5</v>
          </cell>
          <cell r="BD16">
            <v>0.45</v>
          </cell>
          <cell r="BE16">
            <v>9</v>
          </cell>
          <cell r="BF16">
            <v>0.9</v>
          </cell>
        </row>
        <row r="17">
          <cell r="B17">
            <v>11</v>
          </cell>
          <cell r="C17" t="str">
            <v>Drs. HADI WIJAYA</v>
          </cell>
          <cell r="D17">
            <v>0.9</v>
          </cell>
          <cell r="E17">
            <v>1</v>
          </cell>
          <cell r="F17">
            <v>100</v>
          </cell>
          <cell r="G17">
            <v>1</v>
          </cell>
          <cell r="I17">
            <v>6</v>
          </cell>
          <cell r="J17">
            <v>1</v>
          </cell>
          <cell r="K17">
            <v>100</v>
          </cell>
          <cell r="L17">
            <v>12</v>
          </cell>
          <cell r="N17">
            <v>9</v>
          </cell>
          <cell r="O17">
            <v>1</v>
          </cell>
          <cell r="P17">
            <v>100</v>
          </cell>
          <cell r="Q17">
            <v>12</v>
          </cell>
          <cell r="S17">
            <v>6</v>
          </cell>
          <cell r="T17">
            <v>1</v>
          </cell>
          <cell r="U17">
            <v>100</v>
          </cell>
          <cell r="V17">
            <v>12</v>
          </cell>
          <cell r="X17">
            <v>4.5</v>
          </cell>
          <cell r="Y17">
            <v>1</v>
          </cell>
          <cell r="Z17">
            <v>100</v>
          </cell>
          <cell r="AA17">
            <v>12</v>
          </cell>
          <cell r="AC17">
            <v>0.45</v>
          </cell>
          <cell r="AD17">
            <v>1</v>
          </cell>
          <cell r="AE17">
            <v>100</v>
          </cell>
          <cell r="AF17">
            <v>1</v>
          </cell>
          <cell r="AH17">
            <v>9</v>
          </cell>
          <cell r="AI17">
            <v>1</v>
          </cell>
          <cell r="AJ17">
            <v>100</v>
          </cell>
          <cell r="AK17">
            <v>12</v>
          </cell>
          <cell r="AM17">
            <v>0.9</v>
          </cell>
          <cell r="AN17">
            <v>1</v>
          </cell>
          <cell r="AO17">
            <v>100</v>
          </cell>
          <cell r="AP17">
            <v>1</v>
          </cell>
          <cell r="AR17">
            <v>1</v>
          </cell>
          <cell r="AS17">
            <v>1</v>
          </cell>
          <cell r="AT17">
            <v>100</v>
          </cell>
          <cell r="AU17">
            <v>12</v>
          </cell>
          <cell r="AX17">
            <v>11</v>
          </cell>
          <cell r="AY17">
            <v>0.9</v>
          </cell>
          <cell r="AZ17">
            <v>6</v>
          </cell>
          <cell r="BA17">
            <v>9</v>
          </cell>
          <cell r="BB17">
            <v>6</v>
          </cell>
          <cell r="BC17">
            <v>4.5</v>
          </cell>
          <cell r="BD17">
            <v>0.45</v>
          </cell>
          <cell r="BE17">
            <v>9</v>
          </cell>
          <cell r="BF17">
            <v>0.9</v>
          </cell>
        </row>
        <row r="18">
          <cell r="B18">
            <v>12</v>
          </cell>
          <cell r="C18" t="str">
            <v>ARTATI ISMAILIA, SE, M.Ak</v>
          </cell>
          <cell r="D18">
            <v>0.9</v>
          </cell>
          <cell r="E18">
            <v>1</v>
          </cell>
          <cell r="F18">
            <v>100</v>
          </cell>
          <cell r="G18">
            <v>1</v>
          </cell>
          <cell r="I18">
            <v>6</v>
          </cell>
          <cell r="J18">
            <v>1</v>
          </cell>
          <cell r="K18">
            <v>100</v>
          </cell>
          <cell r="L18">
            <v>12</v>
          </cell>
          <cell r="N18">
            <v>9</v>
          </cell>
          <cell r="O18">
            <v>1</v>
          </cell>
          <cell r="P18">
            <v>100</v>
          </cell>
          <cell r="Q18">
            <v>12</v>
          </cell>
          <cell r="S18">
            <v>6</v>
          </cell>
          <cell r="T18">
            <v>1</v>
          </cell>
          <cell r="U18">
            <v>100</v>
          </cell>
          <cell r="V18">
            <v>12</v>
          </cell>
          <cell r="X18">
            <v>4.5</v>
          </cell>
          <cell r="Y18">
            <v>1</v>
          </cell>
          <cell r="Z18">
            <v>100</v>
          </cell>
          <cell r="AA18">
            <v>12</v>
          </cell>
          <cell r="AC18">
            <v>0.45</v>
          </cell>
          <cell r="AD18">
            <v>1</v>
          </cell>
          <cell r="AE18">
            <v>100</v>
          </cell>
          <cell r="AF18">
            <v>1</v>
          </cell>
          <cell r="AH18">
            <v>9</v>
          </cell>
          <cell r="AI18">
            <v>1</v>
          </cell>
          <cell r="AJ18">
            <v>100</v>
          </cell>
          <cell r="AK18">
            <v>12</v>
          </cell>
          <cell r="AM18">
            <v>0.9</v>
          </cell>
          <cell r="AN18">
            <v>1</v>
          </cell>
          <cell r="AO18">
            <v>100</v>
          </cell>
          <cell r="AP18">
            <v>1</v>
          </cell>
          <cell r="AR18">
            <v>0.75</v>
          </cell>
          <cell r="AS18">
            <v>1</v>
          </cell>
          <cell r="AT18">
            <v>100</v>
          </cell>
          <cell r="AU18">
            <v>12</v>
          </cell>
          <cell r="AX18">
            <v>12</v>
          </cell>
          <cell r="AY18">
            <v>0.9</v>
          </cell>
          <cell r="AZ18">
            <v>6</v>
          </cell>
          <cell r="BA18">
            <v>9</v>
          </cell>
          <cell r="BB18">
            <v>6</v>
          </cell>
          <cell r="BC18">
            <v>4.5</v>
          </cell>
          <cell r="BD18">
            <v>0.45</v>
          </cell>
          <cell r="BE18">
            <v>9</v>
          </cell>
          <cell r="BF18">
            <v>0.9</v>
          </cell>
        </row>
        <row r="19">
          <cell r="B19">
            <v>13</v>
          </cell>
          <cell r="C19" t="str">
            <v>Drs. AHMAD KHOTIB, M.Pd</v>
          </cell>
          <cell r="D19">
            <v>0.9</v>
          </cell>
          <cell r="E19">
            <v>1</v>
          </cell>
          <cell r="F19">
            <v>100</v>
          </cell>
          <cell r="G19">
            <v>1</v>
          </cell>
          <cell r="I19">
            <v>6</v>
          </cell>
          <cell r="J19">
            <v>1</v>
          </cell>
          <cell r="K19">
            <v>100</v>
          </cell>
          <cell r="L19">
            <v>12</v>
          </cell>
          <cell r="N19">
            <v>9</v>
          </cell>
          <cell r="O19">
            <v>1</v>
          </cell>
          <cell r="P19">
            <v>100</v>
          </cell>
          <cell r="Q19">
            <v>12</v>
          </cell>
          <cell r="S19">
            <v>6</v>
          </cell>
          <cell r="T19">
            <v>1</v>
          </cell>
          <cell r="U19">
            <v>100</v>
          </cell>
          <cell r="V19">
            <v>12</v>
          </cell>
          <cell r="X19">
            <v>4.5</v>
          </cell>
          <cell r="Y19">
            <v>1</v>
          </cell>
          <cell r="Z19">
            <v>100</v>
          </cell>
          <cell r="AA19">
            <v>12</v>
          </cell>
          <cell r="AC19">
            <v>0.45</v>
          </cell>
          <cell r="AD19">
            <v>1</v>
          </cell>
          <cell r="AE19">
            <v>100</v>
          </cell>
          <cell r="AF19">
            <v>1</v>
          </cell>
          <cell r="AH19">
            <v>9</v>
          </cell>
          <cell r="AI19">
            <v>1</v>
          </cell>
          <cell r="AJ19">
            <v>100</v>
          </cell>
          <cell r="AK19">
            <v>12</v>
          </cell>
          <cell r="AM19">
            <v>0.9</v>
          </cell>
          <cell r="AN19">
            <v>1</v>
          </cell>
          <cell r="AO19">
            <v>100</v>
          </cell>
          <cell r="AP19">
            <v>1</v>
          </cell>
          <cell r="AR19">
            <v>0.75</v>
          </cell>
          <cell r="AS19">
            <v>1</v>
          </cell>
          <cell r="AT19">
            <v>100</v>
          </cell>
          <cell r="AU19">
            <v>12</v>
          </cell>
          <cell r="AX19">
            <v>13</v>
          </cell>
          <cell r="AY19">
            <v>0.9</v>
          </cell>
          <cell r="AZ19">
            <v>6</v>
          </cell>
          <cell r="BA19">
            <v>9</v>
          </cell>
          <cell r="BB19">
            <v>6</v>
          </cell>
          <cell r="BC19">
            <v>4.5</v>
          </cell>
          <cell r="BD19">
            <v>0.45</v>
          </cell>
          <cell r="BE19">
            <v>9</v>
          </cell>
          <cell r="BF19">
            <v>0.9</v>
          </cell>
        </row>
        <row r="20">
          <cell r="B20">
            <v>14</v>
          </cell>
          <cell r="C20" t="str">
            <v>SUTAN ASWIN, S.Pd</v>
          </cell>
          <cell r="D20">
            <v>0.9</v>
          </cell>
          <cell r="E20">
            <v>1</v>
          </cell>
          <cell r="F20">
            <v>100</v>
          </cell>
          <cell r="G20">
            <v>1</v>
          </cell>
          <cell r="I20">
            <v>6</v>
          </cell>
          <cell r="J20">
            <v>1</v>
          </cell>
          <cell r="K20">
            <v>100</v>
          </cell>
          <cell r="L20">
            <v>12</v>
          </cell>
          <cell r="N20">
            <v>9</v>
          </cell>
          <cell r="O20">
            <v>1</v>
          </cell>
          <cell r="P20">
            <v>100</v>
          </cell>
          <cell r="Q20">
            <v>12</v>
          </cell>
          <cell r="S20">
            <v>6</v>
          </cell>
          <cell r="T20">
            <v>1</v>
          </cell>
          <cell r="U20">
            <v>100</v>
          </cell>
          <cell r="V20">
            <v>12</v>
          </cell>
          <cell r="X20">
            <v>4.5</v>
          </cell>
          <cell r="Y20">
            <v>1</v>
          </cell>
          <cell r="Z20">
            <v>100</v>
          </cell>
          <cell r="AA20">
            <v>12</v>
          </cell>
          <cell r="AC20">
            <v>0.45</v>
          </cell>
          <cell r="AD20">
            <v>1</v>
          </cell>
          <cell r="AE20">
            <v>100</v>
          </cell>
          <cell r="AF20">
            <v>1</v>
          </cell>
          <cell r="AH20">
            <v>9</v>
          </cell>
          <cell r="AI20">
            <v>1</v>
          </cell>
          <cell r="AJ20">
            <v>100</v>
          </cell>
          <cell r="AK20">
            <v>12</v>
          </cell>
          <cell r="AM20">
            <v>0.9</v>
          </cell>
          <cell r="AN20">
            <v>1</v>
          </cell>
          <cell r="AO20">
            <v>100</v>
          </cell>
          <cell r="AP20">
            <v>1</v>
          </cell>
          <cell r="AR20">
            <v>0.75</v>
          </cell>
          <cell r="AS20">
            <v>1</v>
          </cell>
          <cell r="AT20">
            <v>100</v>
          </cell>
          <cell r="AU20">
            <v>12</v>
          </cell>
          <cell r="AX20">
            <v>14</v>
          </cell>
          <cell r="AY20">
            <v>0.9</v>
          </cell>
          <cell r="AZ20">
            <v>6</v>
          </cell>
          <cell r="BA20">
            <v>9</v>
          </cell>
          <cell r="BB20">
            <v>6</v>
          </cell>
          <cell r="BC20">
            <v>4.5</v>
          </cell>
          <cell r="BD20">
            <v>0.45</v>
          </cell>
          <cell r="BE20">
            <v>9</v>
          </cell>
          <cell r="BF20">
            <v>0.9</v>
          </cell>
        </row>
        <row r="21">
          <cell r="B21">
            <v>15</v>
          </cell>
          <cell r="C21" t="str">
            <v>Dra. IDA SAIDAH, M.MPd</v>
          </cell>
          <cell r="D21">
            <v>0.9</v>
          </cell>
          <cell r="E21">
            <v>1</v>
          </cell>
          <cell r="F21">
            <v>100</v>
          </cell>
          <cell r="G21">
            <v>1</v>
          </cell>
          <cell r="I21">
            <v>6</v>
          </cell>
          <cell r="J21">
            <v>1</v>
          </cell>
          <cell r="K21">
            <v>100</v>
          </cell>
          <cell r="L21">
            <v>12</v>
          </cell>
          <cell r="N21">
            <v>9</v>
          </cell>
          <cell r="O21">
            <v>1</v>
          </cell>
          <cell r="P21">
            <v>100</v>
          </cell>
          <cell r="Q21">
            <v>12</v>
          </cell>
          <cell r="S21">
            <v>6</v>
          </cell>
          <cell r="T21">
            <v>1</v>
          </cell>
          <cell r="U21">
            <v>100</v>
          </cell>
          <cell r="V21">
            <v>12</v>
          </cell>
          <cell r="X21">
            <v>4.5</v>
          </cell>
          <cell r="Y21">
            <v>1</v>
          </cell>
          <cell r="Z21">
            <v>100</v>
          </cell>
          <cell r="AA21">
            <v>12</v>
          </cell>
          <cell r="AC21">
            <v>0.45</v>
          </cell>
          <cell r="AD21">
            <v>1</v>
          </cell>
          <cell r="AE21">
            <v>100</v>
          </cell>
          <cell r="AF21">
            <v>1</v>
          </cell>
          <cell r="AH21">
            <v>9</v>
          </cell>
          <cell r="AI21">
            <v>1</v>
          </cell>
          <cell r="AJ21">
            <v>100</v>
          </cell>
          <cell r="AK21">
            <v>12</v>
          </cell>
          <cell r="AM21">
            <v>0.9</v>
          </cell>
          <cell r="AN21">
            <v>1</v>
          </cell>
          <cell r="AO21">
            <v>100</v>
          </cell>
          <cell r="AP21">
            <v>1</v>
          </cell>
          <cell r="AR21">
            <v>0.75</v>
          </cell>
          <cell r="AS21">
            <v>1</v>
          </cell>
          <cell r="AT21">
            <v>100</v>
          </cell>
          <cell r="AU21">
            <v>12</v>
          </cell>
          <cell r="AX21">
            <v>15</v>
          </cell>
          <cell r="AY21">
            <v>0.9</v>
          </cell>
          <cell r="AZ21">
            <v>6</v>
          </cell>
          <cell r="BA21">
            <v>9</v>
          </cell>
          <cell r="BB21">
            <v>6</v>
          </cell>
          <cell r="BC21">
            <v>4.5</v>
          </cell>
          <cell r="BD21">
            <v>0.45</v>
          </cell>
          <cell r="BE21">
            <v>9</v>
          </cell>
          <cell r="BF21">
            <v>0.9</v>
          </cell>
        </row>
        <row r="22">
          <cell r="B22">
            <v>16</v>
          </cell>
          <cell r="C22" t="str">
            <v>Dra. Hj. JAMILAH, M.Pd</v>
          </cell>
          <cell r="D22">
            <v>0.9</v>
          </cell>
          <cell r="E22">
            <v>1</v>
          </cell>
          <cell r="F22">
            <v>100</v>
          </cell>
          <cell r="G22">
            <v>1</v>
          </cell>
          <cell r="I22">
            <v>6</v>
          </cell>
          <cell r="J22">
            <v>1</v>
          </cell>
          <cell r="K22">
            <v>100</v>
          </cell>
          <cell r="L22">
            <v>12</v>
          </cell>
          <cell r="N22">
            <v>9</v>
          </cell>
          <cell r="O22">
            <v>1</v>
          </cell>
          <cell r="P22">
            <v>100</v>
          </cell>
          <cell r="Q22">
            <v>12</v>
          </cell>
          <cell r="S22">
            <v>6</v>
          </cell>
          <cell r="T22">
            <v>1</v>
          </cell>
          <cell r="U22">
            <v>100</v>
          </cell>
          <cell r="V22">
            <v>12</v>
          </cell>
          <cell r="X22">
            <v>4.5</v>
          </cell>
          <cell r="Y22">
            <v>1</v>
          </cell>
          <cell r="Z22">
            <v>100</v>
          </cell>
          <cell r="AA22">
            <v>12</v>
          </cell>
          <cell r="AC22">
            <v>0.45</v>
          </cell>
          <cell r="AD22">
            <v>1</v>
          </cell>
          <cell r="AE22">
            <v>100</v>
          </cell>
          <cell r="AF22">
            <v>1</v>
          </cell>
          <cell r="AH22">
            <v>9</v>
          </cell>
          <cell r="AI22">
            <v>1</v>
          </cell>
          <cell r="AJ22">
            <v>100</v>
          </cell>
          <cell r="AK22">
            <v>12</v>
          </cell>
          <cell r="AM22">
            <v>0.9</v>
          </cell>
          <cell r="AN22">
            <v>1</v>
          </cell>
          <cell r="AO22">
            <v>100</v>
          </cell>
          <cell r="AP22">
            <v>1</v>
          </cell>
          <cell r="AR22">
            <v>0.75</v>
          </cell>
          <cell r="AS22">
            <v>1</v>
          </cell>
          <cell r="AT22">
            <v>100</v>
          </cell>
          <cell r="AU22">
            <v>12</v>
          </cell>
          <cell r="AX22">
            <v>16</v>
          </cell>
          <cell r="AY22">
            <v>0.9</v>
          </cell>
          <cell r="AZ22">
            <v>6</v>
          </cell>
          <cell r="BA22">
            <v>9</v>
          </cell>
          <cell r="BB22">
            <v>6</v>
          </cell>
          <cell r="BC22">
            <v>4.5</v>
          </cell>
          <cell r="BD22">
            <v>0.45</v>
          </cell>
          <cell r="BE22">
            <v>9</v>
          </cell>
          <cell r="BF22">
            <v>0.9</v>
          </cell>
        </row>
        <row r="23">
          <cell r="B23">
            <v>17</v>
          </cell>
          <cell r="C23" t="str">
            <v>Dra. Hj. ZURNI ASNIDA</v>
          </cell>
          <cell r="D23">
            <v>0.9</v>
          </cell>
          <cell r="E23">
            <v>1</v>
          </cell>
          <cell r="F23">
            <v>100</v>
          </cell>
          <cell r="G23">
            <v>1</v>
          </cell>
          <cell r="I23">
            <v>6</v>
          </cell>
          <cell r="J23">
            <v>1</v>
          </cell>
          <cell r="K23">
            <v>100</v>
          </cell>
          <cell r="L23">
            <v>12</v>
          </cell>
          <cell r="N23">
            <v>9</v>
          </cell>
          <cell r="O23">
            <v>1</v>
          </cell>
          <cell r="P23">
            <v>100</v>
          </cell>
          <cell r="Q23">
            <v>12</v>
          </cell>
          <cell r="S23">
            <v>6</v>
          </cell>
          <cell r="T23">
            <v>1</v>
          </cell>
          <cell r="U23">
            <v>100</v>
          </cell>
          <cell r="V23">
            <v>12</v>
          </cell>
          <cell r="X23">
            <v>4.5</v>
          </cell>
          <cell r="Y23">
            <v>1</v>
          </cell>
          <cell r="Z23">
            <v>100</v>
          </cell>
          <cell r="AA23">
            <v>12</v>
          </cell>
          <cell r="AC23">
            <v>0.45</v>
          </cell>
          <cell r="AD23">
            <v>1</v>
          </cell>
          <cell r="AE23">
            <v>100</v>
          </cell>
          <cell r="AF23">
            <v>1</v>
          </cell>
          <cell r="AH23">
            <v>9</v>
          </cell>
          <cell r="AI23">
            <v>1</v>
          </cell>
          <cell r="AJ23">
            <v>100</v>
          </cell>
          <cell r="AK23">
            <v>12</v>
          </cell>
          <cell r="AM23">
            <v>0.9</v>
          </cell>
          <cell r="AN23">
            <v>1</v>
          </cell>
          <cell r="AO23">
            <v>100</v>
          </cell>
          <cell r="AP23">
            <v>1</v>
          </cell>
          <cell r="AR23">
            <v>0.75</v>
          </cell>
          <cell r="AS23">
            <v>1</v>
          </cell>
          <cell r="AT23">
            <v>100</v>
          </cell>
          <cell r="AU23">
            <v>12</v>
          </cell>
          <cell r="AX23">
            <v>17</v>
          </cell>
          <cell r="AY23">
            <v>0.9</v>
          </cell>
          <cell r="AZ23">
            <v>6</v>
          </cell>
          <cell r="BA23">
            <v>9</v>
          </cell>
          <cell r="BB23">
            <v>6</v>
          </cell>
          <cell r="BC23">
            <v>4.5</v>
          </cell>
          <cell r="BD23">
            <v>0.45</v>
          </cell>
          <cell r="BE23">
            <v>9</v>
          </cell>
          <cell r="BF23">
            <v>0.9</v>
          </cell>
        </row>
        <row r="24">
          <cell r="B24">
            <v>18</v>
          </cell>
          <cell r="C24" t="str">
            <v>TANTI ASTRIATIE Z, S.Pd, M.Pd</v>
          </cell>
          <cell r="D24">
            <v>0.6</v>
          </cell>
          <cell r="E24">
            <v>1</v>
          </cell>
          <cell r="F24">
            <v>100</v>
          </cell>
          <cell r="G24">
            <v>1</v>
          </cell>
          <cell r="I24">
            <v>5.6</v>
          </cell>
          <cell r="J24">
            <v>1</v>
          </cell>
          <cell r="K24">
            <v>100</v>
          </cell>
          <cell r="L24">
            <v>12</v>
          </cell>
          <cell r="N24">
            <v>6</v>
          </cell>
          <cell r="O24">
            <v>1</v>
          </cell>
          <cell r="P24">
            <v>100</v>
          </cell>
          <cell r="Q24">
            <v>12</v>
          </cell>
          <cell r="S24">
            <v>4</v>
          </cell>
          <cell r="T24">
            <v>1</v>
          </cell>
          <cell r="U24">
            <v>100</v>
          </cell>
          <cell r="V24">
            <v>12</v>
          </cell>
          <cell r="X24">
            <v>3</v>
          </cell>
          <cell r="Y24">
            <v>1</v>
          </cell>
          <cell r="Z24">
            <v>100</v>
          </cell>
          <cell r="AA24">
            <v>12</v>
          </cell>
          <cell r="AC24">
            <v>0.3</v>
          </cell>
          <cell r="AD24">
            <v>1</v>
          </cell>
          <cell r="AE24">
            <v>100</v>
          </cell>
          <cell r="AF24">
            <v>1</v>
          </cell>
          <cell r="AH24">
            <v>6</v>
          </cell>
          <cell r="AI24">
            <v>1</v>
          </cell>
          <cell r="AJ24">
            <v>100</v>
          </cell>
          <cell r="AK24">
            <v>12</v>
          </cell>
          <cell r="AM24">
            <v>0.6</v>
          </cell>
          <cell r="AN24">
            <v>1</v>
          </cell>
          <cell r="AO24">
            <v>100</v>
          </cell>
          <cell r="AP24">
            <v>1</v>
          </cell>
          <cell r="AR24">
            <v>0.75</v>
          </cell>
          <cell r="AS24">
            <v>1</v>
          </cell>
          <cell r="AT24">
            <v>100</v>
          </cell>
          <cell r="AU24">
            <v>12</v>
          </cell>
          <cell r="AX24">
            <v>18</v>
          </cell>
          <cell r="AY24">
            <v>0.6</v>
          </cell>
          <cell r="AZ24">
            <v>5.6</v>
          </cell>
          <cell r="BA24">
            <v>6</v>
          </cell>
          <cell r="BB24">
            <v>4</v>
          </cell>
          <cell r="BC24">
            <v>3</v>
          </cell>
          <cell r="BD24">
            <v>0.3</v>
          </cell>
          <cell r="BE24">
            <v>6</v>
          </cell>
          <cell r="BF24">
            <v>0.6</v>
          </cell>
        </row>
        <row r="25">
          <cell r="B25">
            <v>19</v>
          </cell>
          <cell r="C25" t="str">
            <v>KUSWIYATI, S.Pd, M.Pd</v>
          </cell>
          <cell r="D25">
            <v>0.6</v>
          </cell>
          <cell r="E25">
            <v>1</v>
          </cell>
          <cell r="F25">
            <v>100</v>
          </cell>
          <cell r="G25">
            <v>1</v>
          </cell>
          <cell r="I25">
            <v>5.6</v>
          </cell>
          <cell r="J25">
            <v>1</v>
          </cell>
          <cell r="K25">
            <v>100</v>
          </cell>
          <cell r="L25">
            <v>12</v>
          </cell>
          <cell r="N25">
            <v>6</v>
          </cell>
          <cell r="O25">
            <v>1</v>
          </cell>
          <cell r="P25">
            <v>100</v>
          </cell>
          <cell r="Q25">
            <v>12</v>
          </cell>
          <cell r="S25">
            <v>4</v>
          </cell>
          <cell r="T25">
            <v>1</v>
          </cell>
          <cell r="U25">
            <v>100</v>
          </cell>
          <cell r="V25">
            <v>12</v>
          </cell>
          <cell r="X25">
            <v>3</v>
          </cell>
          <cell r="Y25">
            <v>1</v>
          </cell>
          <cell r="Z25">
            <v>100</v>
          </cell>
          <cell r="AA25">
            <v>12</v>
          </cell>
          <cell r="AC25">
            <v>0.3</v>
          </cell>
          <cell r="AD25">
            <v>1</v>
          </cell>
          <cell r="AE25">
            <v>100</v>
          </cell>
          <cell r="AF25">
            <v>1</v>
          </cell>
          <cell r="AH25">
            <v>6</v>
          </cell>
          <cell r="AI25">
            <v>1</v>
          </cell>
          <cell r="AJ25">
            <v>100</v>
          </cell>
          <cell r="AK25">
            <v>12</v>
          </cell>
          <cell r="AM25">
            <v>0.6</v>
          </cell>
          <cell r="AN25">
            <v>1</v>
          </cell>
          <cell r="AO25">
            <v>100</v>
          </cell>
          <cell r="AP25">
            <v>1</v>
          </cell>
          <cell r="AR25">
            <v>0.75</v>
          </cell>
          <cell r="AS25">
            <v>1</v>
          </cell>
          <cell r="AT25">
            <v>100</v>
          </cell>
          <cell r="AU25">
            <v>12</v>
          </cell>
          <cell r="AX25">
            <v>19</v>
          </cell>
          <cell r="AY25">
            <v>0.6</v>
          </cell>
          <cell r="AZ25">
            <v>5.6</v>
          </cell>
          <cell r="BA25">
            <v>6</v>
          </cell>
          <cell r="BB25">
            <v>4</v>
          </cell>
          <cell r="BC25">
            <v>3</v>
          </cell>
          <cell r="BD25">
            <v>0.3</v>
          </cell>
          <cell r="BE25">
            <v>6</v>
          </cell>
          <cell r="BF25">
            <v>0.6</v>
          </cell>
        </row>
        <row r="26">
          <cell r="B26">
            <v>20</v>
          </cell>
          <cell r="C26" t="str">
            <v>RUSDAH, S.Ag</v>
          </cell>
          <cell r="D26">
            <v>0.6</v>
          </cell>
          <cell r="E26">
            <v>1</v>
          </cell>
          <cell r="F26">
            <v>100</v>
          </cell>
          <cell r="G26">
            <v>1</v>
          </cell>
          <cell r="I26">
            <v>5.6</v>
          </cell>
          <cell r="J26">
            <v>1</v>
          </cell>
          <cell r="K26">
            <v>100</v>
          </cell>
          <cell r="L26">
            <v>12</v>
          </cell>
          <cell r="N26">
            <v>6</v>
          </cell>
          <cell r="O26">
            <v>1</v>
          </cell>
          <cell r="P26">
            <v>100</v>
          </cell>
          <cell r="Q26">
            <v>12</v>
          </cell>
          <cell r="S26">
            <v>4</v>
          </cell>
          <cell r="T26">
            <v>1</v>
          </cell>
          <cell r="U26">
            <v>100</v>
          </cell>
          <cell r="V26">
            <v>12</v>
          </cell>
          <cell r="X26">
            <v>3</v>
          </cell>
          <cell r="Y26">
            <v>1</v>
          </cell>
          <cell r="Z26">
            <v>100</v>
          </cell>
          <cell r="AA26">
            <v>12</v>
          </cell>
          <cell r="AC26">
            <v>0.3</v>
          </cell>
          <cell r="AD26">
            <v>1</v>
          </cell>
          <cell r="AE26">
            <v>100</v>
          </cell>
          <cell r="AF26">
            <v>1</v>
          </cell>
          <cell r="AH26">
            <v>6</v>
          </cell>
          <cell r="AI26">
            <v>1</v>
          </cell>
          <cell r="AJ26">
            <v>100</v>
          </cell>
          <cell r="AK26">
            <v>12</v>
          </cell>
          <cell r="AM26">
            <v>0.6</v>
          </cell>
          <cell r="AN26">
            <v>1</v>
          </cell>
          <cell r="AO26">
            <v>100</v>
          </cell>
          <cell r="AP26">
            <v>1</v>
          </cell>
          <cell r="AR26">
            <v>0.75</v>
          </cell>
          <cell r="AS26">
            <v>1</v>
          </cell>
          <cell r="AT26">
            <v>100</v>
          </cell>
          <cell r="AU26">
            <v>12</v>
          </cell>
          <cell r="AX26">
            <v>20</v>
          </cell>
          <cell r="AY26">
            <v>0.6</v>
          </cell>
          <cell r="AZ26">
            <v>5.6</v>
          </cell>
          <cell r="BA26">
            <v>6</v>
          </cell>
          <cell r="BB26">
            <v>4</v>
          </cell>
          <cell r="BC26">
            <v>3</v>
          </cell>
          <cell r="BD26">
            <v>0.3</v>
          </cell>
          <cell r="BE26">
            <v>6</v>
          </cell>
          <cell r="BF26">
            <v>0.6</v>
          </cell>
        </row>
        <row r="27">
          <cell r="B27">
            <v>21</v>
          </cell>
          <cell r="C27" t="str">
            <v>WAWAN KURNIAWAN, S.Pd, M.Si</v>
          </cell>
          <cell r="D27">
            <v>0.6</v>
          </cell>
          <cell r="E27">
            <v>1</v>
          </cell>
          <cell r="F27">
            <v>100</v>
          </cell>
          <cell r="G27">
            <v>1</v>
          </cell>
          <cell r="I27">
            <v>5.6</v>
          </cell>
          <cell r="J27">
            <v>1</v>
          </cell>
          <cell r="K27">
            <v>100</v>
          </cell>
          <cell r="L27">
            <v>12</v>
          </cell>
          <cell r="N27">
            <v>6</v>
          </cell>
          <cell r="O27">
            <v>1</v>
          </cell>
          <cell r="P27">
            <v>100</v>
          </cell>
          <cell r="Q27">
            <v>12</v>
          </cell>
          <cell r="S27">
            <v>4</v>
          </cell>
          <cell r="T27">
            <v>1</v>
          </cell>
          <cell r="U27">
            <v>100</v>
          </cell>
          <cell r="V27">
            <v>12</v>
          </cell>
          <cell r="X27">
            <v>3</v>
          </cell>
          <cell r="Y27">
            <v>1</v>
          </cell>
          <cell r="Z27">
            <v>100</v>
          </cell>
          <cell r="AA27">
            <v>12</v>
          </cell>
          <cell r="AC27">
            <v>0.3</v>
          </cell>
          <cell r="AD27">
            <v>1</v>
          </cell>
          <cell r="AE27">
            <v>100</v>
          </cell>
          <cell r="AF27">
            <v>1</v>
          </cell>
          <cell r="AH27">
            <v>6</v>
          </cell>
          <cell r="AI27">
            <v>1</v>
          </cell>
          <cell r="AJ27">
            <v>100</v>
          </cell>
          <cell r="AK27">
            <v>12</v>
          </cell>
          <cell r="AM27">
            <v>0.6</v>
          </cell>
          <cell r="AN27">
            <v>1</v>
          </cell>
          <cell r="AO27">
            <v>100</v>
          </cell>
          <cell r="AP27">
            <v>1</v>
          </cell>
          <cell r="AR27">
            <v>0.75</v>
          </cell>
          <cell r="AS27">
            <v>1</v>
          </cell>
          <cell r="AT27">
            <v>100</v>
          </cell>
          <cell r="AU27">
            <v>12</v>
          </cell>
          <cell r="AX27">
            <v>21</v>
          </cell>
          <cell r="AY27">
            <v>0.6</v>
          </cell>
          <cell r="AZ27">
            <v>5.6</v>
          </cell>
          <cell r="BA27">
            <v>6</v>
          </cell>
          <cell r="BB27">
            <v>4</v>
          </cell>
          <cell r="BC27">
            <v>3</v>
          </cell>
          <cell r="BD27">
            <v>0.3</v>
          </cell>
          <cell r="BE27">
            <v>6</v>
          </cell>
          <cell r="BF27">
            <v>0.6</v>
          </cell>
        </row>
        <row r="28">
          <cell r="B28">
            <v>22</v>
          </cell>
          <cell r="C28" t="str">
            <v>MUHAMMAD YUNUS, S.Ag, M.Pd</v>
          </cell>
          <cell r="D28">
            <v>0.6</v>
          </cell>
          <cell r="E28">
            <v>1</v>
          </cell>
          <cell r="F28">
            <v>100</v>
          </cell>
          <cell r="G28">
            <v>1</v>
          </cell>
          <cell r="I28">
            <v>5.6</v>
          </cell>
          <cell r="J28">
            <v>1</v>
          </cell>
          <cell r="K28">
            <v>100</v>
          </cell>
          <cell r="L28">
            <v>12</v>
          </cell>
          <cell r="N28">
            <v>6</v>
          </cell>
          <cell r="O28">
            <v>1</v>
          </cell>
          <cell r="P28">
            <v>100</v>
          </cell>
          <cell r="Q28">
            <v>12</v>
          </cell>
          <cell r="S28">
            <v>4</v>
          </cell>
          <cell r="T28">
            <v>1</v>
          </cell>
          <cell r="U28">
            <v>100</v>
          </cell>
          <cell r="V28">
            <v>12</v>
          </cell>
          <cell r="X28">
            <v>3</v>
          </cell>
          <cell r="Y28">
            <v>1</v>
          </cell>
          <cell r="Z28">
            <v>100</v>
          </cell>
          <cell r="AA28">
            <v>12</v>
          </cell>
          <cell r="AC28">
            <v>0.3</v>
          </cell>
          <cell r="AD28">
            <v>1</v>
          </cell>
          <cell r="AE28">
            <v>100</v>
          </cell>
          <cell r="AF28">
            <v>1</v>
          </cell>
          <cell r="AH28">
            <v>6</v>
          </cell>
          <cell r="AI28">
            <v>1</v>
          </cell>
          <cell r="AJ28">
            <v>100</v>
          </cell>
          <cell r="AK28">
            <v>12</v>
          </cell>
          <cell r="AM28">
            <v>0.6</v>
          </cell>
          <cell r="AN28">
            <v>1</v>
          </cell>
          <cell r="AO28">
            <v>100</v>
          </cell>
          <cell r="AP28">
            <v>1</v>
          </cell>
          <cell r="AR28">
            <v>0.75</v>
          </cell>
          <cell r="AS28">
            <v>1</v>
          </cell>
          <cell r="AT28">
            <v>100</v>
          </cell>
          <cell r="AU28">
            <v>12</v>
          </cell>
          <cell r="AX28">
            <v>22</v>
          </cell>
          <cell r="AY28">
            <v>0.6</v>
          </cell>
          <cell r="AZ28">
            <v>5.6</v>
          </cell>
          <cell r="BA28">
            <v>6</v>
          </cell>
          <cell r="BB28">
            <v>4</v>
          </cell>
          <cell r="BC28">
            <v>3</v>
          </cell>
          <cell r="BD28">
            <v>0.3</v>
          </cell>
          <cell r="BE28">
            <v>6</v>
          </cell>
          <cell r="BF28">
            <v>0.6</v>
          </cell>
        </row>
        <row r="29">
          <cell r="B29">
            <v>23</v>
          </cell>
          <cell r="C29" t="str">
            <v>Drs. SASTRO JAGO HARTONO</v>
          </cell>
          <cell r="D29">
            <v>0.9</v>
          </cell>
          <cell r="E29">
            <v>1</v>
          </cell>
          <cell r="F29">
            <v>100</v>
          </cell>
          <cell r="G29">
            <v>1</v>
          </cell>
          <cell r="I29">
            <v>6</v>
          </cell>
          <cell r="J29">
            <v>1</v>
          </cell>
          <cell r="K29">
            <v>100</v>
          </cell>
          <cell r="L29">
            <v>12</v>
          </cell>
          <cell r="N29">
            <v>9</v>
          </cell>
          <cell r="O29">
            <v>1</v>
          </cell>
          <cell r="P29">
            <v>100</v>
          </cell>
          <cell r="Q29">
            <v>12</v>
          </cell>
          <cell r="S29">
            <v>6</v>
          </cell>
          <cell r="T29">
            <v>1</v>
          </cell>
          <cell r="U29">
            <v>100</v>
          </cell>
          <cell r="V29">
            <v>12</v>
          </cell>
          <cell r="X29">
            <v>4.5</v>
          </cell>
          <cell r="Y29">
            <v>1</v>
          </cell>
          <cell r="Z29">
            <v>100</v>
          </cell>
          <cell r="AA29">
            <v>12</v>
          </cell>
          <cell r="AC29">
            <v>0.45</v>
          </cell>
          <cell r="AD29">
            <v>1</v>
          </cell>
          <cell r="AE29">
            <v>100</v>
          </cell>
          <cell r="AF29">
            <v>1</v>
          </cell>
          <cell r="AH29">
            <v>9</v>
          </cell>
          <cell r="AI29">
            <v>1</v>
          </cell>
          <cell r="AJ29">
            <v>100</v>
          </cell>
          <cell r="AK29">
            <v>12</v>
          </cell>
          <cell r="AM29">
            <v>0.9</v>
          </cell>
          <cell r="AN29">
            <v>1</v>
          </cell>
          <cell r="AO29">
            <v>100</v>
          </cell>
          <cell r="AP29">
            <v>1</v>
          </cell>
          <cell r="AR29">
            <v>0.75</v>
          </cell>
          <cell r="AS29">
            <v>1</v>
          </cell>
          <cell r="AT29">
            <v>100</v>
          </cell>
          <cell r="AU29">
            <v>12</v>
          </cell>
          <cell r="AX29">
            <v>23</v>
          </cell>
          <cell r="AY29">
            <v>0.9</v>
          </cell>
          <cell r="AZ29">
            <v>6</v>
          </cell>
          <cell r="BA29">
            <v>9</v>
          </cell>
          <cell r="BB29">
            <v>6</v>
          </cell>
          <cell r="BC29">
            <v>4.5</v>
          </cell>
          <cell r="BD29">
            <v>0.45</v>
          </cell>
          <cell r="BE29">
            <v>9</v>
          </cell>
          <cell r="BF29">
            <v>0.9</v>
          </cell>
        </row>
        <row r="30">
          <cell r="B30">
            <v>24</v>
          </cell>
          <cell r="C30" t="str">
            <v>RUSTIATI, S.Pd, M.Pd</v>
          </cell>
          <cell r="D30">
            <v>0.6</v>
          </cell>
          <cell r="E30">
            <v>1</v>
          </cell>
          <cell r="F30">
            <v>100</v>
          </cell>
          <cell r="G30">
            <v>1</v>
          </cell>
          <cell r="I30">
            <v>5.6</v>
          </cell>
          <cell r="J30">
            <v>1</v>
          </cell>
          <cell r="K30">
            <v>100</v>
          </cell>
          <cell r="L30">
            <v>12</v>
          </cell>
          <cell r="N30">
            <v>6</v>
          </cell>
          <cell r="O30">
            <v>1</v>
          </cell>
          <cell r="P30">
            <v>100</v>
          </cell>
          <cell r="Q30">
            <v>12</v>
          </cell>
          <cell r="S30">
            <v>4</v>
          </cell>
          <cell r="T30">
            <v>1</v>
          </cell>
          <cell r="U30">
            <v>100</v>
          </cell>
          <cell r="V30">
            <v>12</v>
          </cell>
          <cell r="X30">
            <v>3</v>
          </cell>
          <cell r="Y30">
            <v>1</v>
          </cell>
          <cell r="Z30">
            <v>100</v>
          </cell>
          <cell r="AA30">
            <v>12</v>
          </cell>
          <cell r="AC30">
            <v>0.3</v>
          </cell>
          <cell r="AD30">
            <v>1</v>
          </cell>
          <cell r="AE30">
            <v>100</v>
          </cell>
          <cell r="AF30">
            <v>1</v>
          </cell>
          <cell r="AH30">
            <v>6</v>
          </cell>
          <cell r="AI30">
            <v>1</v>
          </cell>
          <cell r="AJ30">
            <v>100</v>
          </cell>
          <cell r="AK30">
            <v>12</v>
          </cell>
          <cell r="AM30">
            <v>0.6</v>
          </cell>
          <cell r="AN30">
            <v>1</v>
          </cell>
          <cell r="AO30">
            <v>100</v>
          </cell>
          <cell r="AP30">
            <v>1</v>
          </cell>
          <cell r="AR30">
            <v>0.75</v>
          </cell>
          <cell r="AS30">
            <v>1</v>
          </cell>
          <cell r="AT30">
            <v>100</v>
          </cell>
          <cell r="AU30">
            <v>12</v>
          </cell>
          <cell r="AX30">
            <v>24</v>
          </cell>
          <cell r="AY30">
            <v>0.6</v>
          </cell>
          <cell r="AZ30">
            <v>5.6</v>
          </cell>
          <cell r="BA30">
            <v>6</v>
          </cell>
          <cell r="BB30">
            <v>4</v>
          </cell>
          <cell r="BC30">
            <v>3</v>
          </cell>
          <cell r="BD30">
            <v>0.3</v>
          </cell>
          <cell r="BE30">
            <v>6</v>
          </cell>
          <cell r="BF30">
            <v>0.6</v>
          </cell>
        </row>
        <row r="31">
          <cell r="B31">
            <v>25</v>
          </cell>
          <cell r="C31" t="str">
            <v>SARJONO S.Pd</v>
          </cell>
          <cell r="D31">
            <v>0.6</v>
          </cell>
          <cell r="E31">
            <v>1</v>
          </cell>
          <cell r="F31">
            <v>100</v>
          </cell>
          <cell r="G31">
            <v>1</v>
          </cell>
          <cell r="I31">
            <v>5.6</v>
          </cell>
          <cell r="J31">
            <v>1</v>
          </cell>
          <cell r="K31">
            <v>100</v>
          </cell>
          <cell r="L31">
            <v>12</v>
          </cell>
          <cell r="N31">
            <v>6</v>
          </cell>
          <cell r="O31">
            <v>1</v>
          </cell>
          <cell r="P31">
            <v>100</v>
          </cell>
          <cell r="Q31">
            <v>12</v>
          </cell>
          <cell r="S31">
            <v>4</v>
          </cell>
          <cell r="T31">
            <v>1</v>
          </cell>
          <cell r="U31">
            <v>100</v>
          </cell>
          <cell r="V31">
            <v>12</v>
          </cell>
          <cell r="X31">
            <v>3</v>
          </cell>
          <cell r="Y31">
            <v>1</v>
          </cell>
          <cell r="Z31">
            <v>100</v>
          </cell>
          <cell r="AA31">
            <v>12</v>
          </cell>
          <cell r="AC31">
            <v>0.3</v>
          </cell>
          <cell r="AD31">
            <v>1</v>
          </cell>
          <cell r="AE31">
            <v>100</v>
          </cell>
          <cell r="AF31">
            <v>1</v>
          </cell>
          <cell r="AH31">
            <v>6</v>
          </cell>
          <cell r="AI31">
            <v>1</v>
          </cell>
          <cell r="AJ31">
            <v>100</v>
          </cell>
          <cell r="AK31">
            <v>12</v>
          </cell>
          <cell r="AM31">
            <v>0.6</v>
          </cell>
          <cell r="AN31">
            <v>1</v>
          </cell>
          <cell r="AO31">
            <v>100</v>
          </cell>
          <cell r="AP31">
            <v>1</v>
          </cell>
          <cell r="AR31">
            <v>0.75</v>
          </cell>
          <cell r="AS31">
            <v>1</v>
          </cell>
          <cell r="AT31">
            <v>100</v>
          </cell>
          <cell r="AU31">
            <v>12</v>
          </cell>
          <cell r="AX31">
            <v>25</v>
          </cell>
          <cell r="AY31">
            <v>0.6</v>
          </cell>
          <cell r="AZ31">
            <v>5.6</v>
          </cell>
          <cell r="BA31">
            <v>6</v>
          </cell>
          <cell r="BB31">
            <v>4</v>
          </cell>
          <cell r="BC31">
            <v>3</v>
          </cell>
          <cell r="BD31">
            <v>0.3</v>
          </cell>
          <cell r="BE31">
            <v>6</v>
          </cell>
          <cell r="BF31">
            <v>0.6</v>
          </cell>
        </row>
        <row r="32">
          <cell r="B32">
            <v>26</v>
          </cell>
          <cell r="C32" t="str">
            <v>Drs. AGUS UTOYO, MM</v>
          </cell>
          <cell r="D32">
            <v>0.9</v>
          </cell>
          <cell r="E32">
            <v>1</v>
          </cell>
          <cell r="F32">
            <v>100</v>
          </cell>
          <cell r="G32">
            <v>1</v>
          </cell>
          <cell r="I32">
            <v>6</v>
          </cell>
          <cell r="J32">
            <v>1</v>
          </cell>
          <cell r="K32">
            <v>100</v>
          </cell>
          <cell r="L32">
            <v>12</v>
          </cell>
          <cell r="N32">
            <v>9</v>
          </cell>
          <cell r="O32">
            <v>1</v>
          </cell>
          <cell r="P32">
            <v>100</v>
          </cell>
          <cell r="Q32">
            <v>12</v>
          </cell>
          <cell r="S32">
            <v>6</v>
          </cell>
          <cell r="T32">
            <v>1</v>
          </cell>
          <cell r="U32">
            <v>100</v>
          </cell>
          <cell r="V32">
            <v>12</v>
          </cell>
          <cell r="X32">
            <v>4.5</v>
          </cell>
          <cell r="Y32">
            <v>1</v>
          </cell>
          <cell r="Z32">
            <v>100</v>
          </cell>
          <cell r="AA32">
            <v>12</v>
          </cell>
          <cell r="AC32">
            <v>0.45</v>
          </cell>
          <cell r="AD32">
            <v>1</v>
          </cell>
          <cell r="AE32">
            <v>100</v>
          </cell>
          <cell r="AF32">
            <v>1</v>
          </cell>
          <cell r="AH32">
            <v>9</v>
          </cell>
          <cell r="AI32">
            <v>1</v>
          </cell>
          <cell r="AJ32">
            <v>100</v>
          </cell>
          <cell r="AK32">
            <v>12</v>
          </cell>
          <cell r="AM32">
            <v>0.9</v>
          </cell>
          <cell r="AN32">
            <v>1</v>
          </cell>
          <cell r="AO32">
            <v>100</v>
          </cell>
          <cell r="AP32">
            <v>1</v>
          </cell>
          <cell r="AR32">
            <v>0.75</v>
          </cell>
          <cell r="AS32">
            <v>1</v>
          </cell>
          <cell r="AT32">
            <v>100</v>
          </cell>
          <cell r="AU32">
            <v>12</v>
          </cell>
          <cell r="AX32">
            <v>26</v>
          </cell>
          <cell r="AY32">
            <v>0.9</v>
          </cell>
          <cell r="AZ32">
            <v>6</v>
          </cell>
          <cell r="BA32">
            <v>9</v>
          </cell>
          <cell r="BB32">
            <v>6</v>
          </cell>
          <cell r="BC32">
            <v>4.5</v>
          </cell>
          <cell r="BD32">
            <v>0.45</v>
          </cell>
          <cell r="BE32">
            <v>9</v>
          </cell>
          <cell r="BF32">
            <v>0.9</v>
          </cell>
        </row>
        <row r="33">
          <cell r="B33">
            <v>27</v>
          </cell>
          <cell r="C33" t="str">
            <v>MARWI, S.Pd.I</v>
          </cell>
          <cell r="D33">
            <v>0.9</v>
          </cell>
          <cell r="E33">
            <v>1</v>
          </cell>
          <cell r="F33">
            <v>100</v>
          </cell>
          <cell r="G33">
            <v>1</v>
          </cell>
          <cell r="I33">
            <v>6</v>
          </cell>
          <cell r="J33">
            <v>1</v>
          </cell>
          <cell r="K33">
            <v>100</v>
          </cell>
          <cell r="L33">
            <v>12</v>
          </cell>
          <cell r="N33">
            <v>9</v>
          </cell>
          <cell r="O33">
            <v>1</v>
          </cell>
          <cell r="P33">
            <v>100</v>
          </cell>
          <cell r="Q33">
            <v>12</v>
          </cell>
          <cell r="S33">
            <v>6</v>
          </cell>
          <cell r="T33">
            <v>1</v>
          </cell>
          <cell r="U33">
            <v>100</v>
          </cell>
          <cell r="V33">
            <v>12</v>
          </cell>
          <cell r="X33">
            <v>4.5</v>
          </cell>
          <cell r="Y33">
            <v>1</v>
          </cell>
          <cell r="Z33">
            <v>100</v>
          </cell>
          <cell r="AA33">
            <v>12</v>
          </cell>
          <cell r="AC33">
            <v>0.45</v>
          </cell>
          <cell r="AD33">
            <v>1</v>
          </cell>
          <cell r="AE33">
            <v>100</v>
          </cell>
          <cell r="AF33">
            <v>1</v>
          </cell>
          <cell r="AH33">
            <v>9</v>
          </cell>
          <cell r="AI33">
            <v>1</v>
          </cell>
          <cell r="AJ33">
            <v>100</v>
          </cell>
          <cell r="AK33">
            <v>12</v>
          </cell>
          <cell r="AM33">
            <v>0.9</v>
          </cell>
          <cell r="AN33">
            <v>1</v>
          </cell>
          <cell r="AO33">
            <v>100</v>
          </cell>
          <cell r="AP33">
            <v>1</v>
          </cell>
          <cell r="AR33">
            <v>0.75</v>
          </cell>
          <cell r="AS33">
            <v>1</v>
          </cell>
          <cell r="AT33">
            <v>100</v>
          </cell>
          <cell r="AU33">
            <v>12</v>
          </cell>
          <cell r="AX33">
            <v>27</v>
          </cell>
          <cell r="AY33">
            <v>0.9</v>
          </cell>
          <cell r="AZ33">
            <v>6</v>
          </cell>
          <cell r="BA33">
            <v>9</v>
          </cell>
          <cell r="BB33">
            <v>6</v>
          </cell>
          <cell r="BC33">
            <v>4.5</v>
          </cell>
          <cell r="BD33">
            <v>0.45</v>
          </cell>
          <cell r="BE33">
            <v>9</v>
          </cell>
          <cell r="BF33">
            <v>0.9</v>
          </cell>
        </row>
        <row r="34">
          <cell r="B34">
            <v>28</v>
          </cell>
          <cell r="C34" t="str">
            <v>SUHARTONO, S.Pd</v>
          </cell>
          <cell r="D34">
            <v>0.9</v>
          </cell>
          <cell r="E34">
            <v>1</v>
          </cell>
          <cell r="F34">
            <v>100</v>
          </cell>
          <cell r="G34">
            <v>1</v>
          </cell>
          <cell r="I34">
            <v>6</v>
          </cell>
          <cell r="J34">
            <v>1</v>
          </cell>
          <cell r="K34">
            <v>100</v>
          </cell>
          <cell r="L34">
            <v>12</v>
          </cell>
          <cell r="N34">
            <v>9</v>
          </cell>
          <cell r="O34">
            <v>1</v>
          </cell>
          <cell r="P34">
            <v>100</v>
          </cell>
          <cell r="Q34">
            <v>12</v>
          </cell>
          <cell r="S34">
            <v>6</v>
          </cell>
          <cell r="T34">
            <v>1</v>
          </cell>
          <cell r="U34">
            <v>100</v>
          </cell>
          <cell r="V34">
            <v>12</v>
          </cell>
          <cell r="X34">
            <v>4.5</v>
          </cell>
          <cell r="Y34">
            <v>1</v>
          </cell>
          <cell r="Z34">
            <v>100</v>
          </cell>
          <cell r="AA34">
            <v>12</v>
          </cell>
          <cell r="AC34">
            <v>0.45</v>
          </cell>
          <cell r="AD34">
            <v>1</v>
          </cell>
          <cell r="AE34">
            <v>100</v>
          </cell>
          <cell r="AF34">
            <v>1</v>
          </cell>
          <cell r="AH34">
            <v>9</v>
          </cell>
          <cell r="AI34">
            <v>1</v>
          </cell>
          <cell r="AJ34">
            <v>100</v>
          </cell>
          <cell r="AK34">
            <v>12</v>
          </cell>
          <cell r="AM34">
            <v>0.9</v>
          </cell>
          <cell r="AN34">
            <v>1</v>
          </cell>
          <cell r="AO34">
            <v>100</v>
          </cell>
          <cell r="AP34">
            <v>1</v>
          </cell>
          <cell r="AR34">
            <v>0.75</v>
          </cell>
          <cell r="AS34">
            <v>1</v>
          </cell>
          <cell r="AT34">
            <v>100</v>
          </cell>
          <cell r="AU34">
            <v>12</v>
          </cell>
          <cell r="AX34">
            <v>28</v>
          </cell>
          <cell r="AY34">
            <v>0.9</v>
          </cell>
          <cell r="AZ34">
            <v>6</v>
          </cell>
          <cell r="BA34">
            <v>9</v>
          </cell>
          <cell r="BB34">
            <v>6</v>
          </cell>
          <cell r="BC34">
            <v>4.5</v>
          </cell>
          <cell r="BD34">
            <v>0.45</v>
          </cell>
          <cell r="BE34">
            <v>9</v>
          </cell>
          <cell r="BF34">
            <v>0.9</v>
          </cell>
        </row>
        <row r="35">
          <cell r="B35">
            <v>29</v>
          </cell>
          <cell r="C35" t="str">
            <v>EUIS KURAISIN, M.Pd</v>
          </cell>
          <cell r="D35">
            <v>0.9</v>
          </cell>
          <cell r="E35">
            <v>1</v>
          </cell>
          <cell r="F35">
            <v>100</v>
          </cell>
          <cell r="G35">
            <v>1</v>
          </cell>
          <cell r="I35">
            <v>6</v>
          </cell>
          <cell r="J35">
            <v>1</v>
          </cell>
          <cell r="K35">
            <v>100</v>
          </cell>
          <cell r="L35">
            <v>12</v>
          </cell>
          <cell r="N35">
            <v>9</v>
          </cell>
          <cell r="O35">
            <v>1</v>
          </cell>
          <cell r="P35">
            <v>100</v>
          </cell>
          <cell r="Q35">
            <v>12</v>
          </cell>
          <cell r="S35">
            <v>6</v>
          </cell>
          <cell r="T35">
            <v>1</v>
          </cell>
          <cell r="U35">
            <v>100</v>
          </cell>
          <cell r="V35">
            <v>12</v>
          </cell>
          <cell r="X35">
            <v>4.5</v>
          </cell>
          <cell r="Y35">
            <v>1</v>
          </cell>
          <cell r="Z35">
            <v>100</v>
          </cell>
          <cell r="AA35">
            <v>12</v>
          </cell>
          <cell r="AC35">
            <v>0.45</v>
          </cell>
          <cell r="AD35">
            <v>1</v>
          </cell>
          <cell r="AE35">
            <v>100</v>
          </cell>
          <cell r="AF35">
            <v>1</v>
          </cell>
          <cell r="AH35">
            <v>9</v>
          </cell>
          <cell r="AI35">
            <v>1</v>
          </cell>
          <cell r="AJ35">
            <v>100</v>
          </cell>
          <cell r="AK35">
            <v>12</v>
          </cell>
          <cell r="AM35">
            <v>0.9</v>
          </cell>
          <cell r="AN35">
            <v>1</v>
          </cell>
          <cell r="AO35">
            <v>100</v>
          </cell>
          <cell r="AP35">
            <v>1</v>
          </cell>
          <cell r="AR35">
            <v>0.75</v>
          </cell>
          <cell r="AS35">
            <v>1</v>
          </cell>
          <cell r="AT35">
            <v>100</v>
          </cell>
          <cell r="AU35">
            <v>12</v>
          </cell>
          <cell r="AX35">
            <v>29</v>
          </cell>
          <cell r="AY35">
            <v>0.9</v>
          </cell>
          <cell r="AZ35">
            <v>6</v>
          </cell>
          <cell r="BA35">
            <v>9</v>
          </cell>
          <cell r="BB35">
            <v>6</v>
          </cell>
          <cell r="BC35">
            <v>4.5</v>
          </cell>
          <cell r="BD35">
            <v>0.45</v>
          </cell>
          <cell r="BE35">
            <v>9</v>
          </cell>
          <cell r="BF35">
            <v>0.9</v>
          </cell>
        </row>
        <row r="36">
          <cell r="B36">
            <v>30</v>
          </cell>
          <cell r="C36" t="str">
            <v>Dra. Hj. NUROZIAH</v>
          </cell>
          <cell r="D36">
            <v>0.9</v>
          </cell>
          <cell r="E36">
            <v>1</v>
          </cell>
          <cell r="F36">
            <v>100</v>
          </cell>
          <cell r="G36">
            <v>1</v>
          </cell>
          <cell r="I36">
            <v>6</v>
          </cell>
          <cell r="J36">
            <v>1</v>
          </cell>
          <cell r="K36">
            <v>100</v>
          </cell>
          <cell r="L36">
            <v>12</v>
          </cell>
          <cell r="N36">
            <v>9</v>
          </cell>
          <cell r="O36">
            <v>1</v>
          </cell>
          <cell r="P36">
            <v>100</v>
          </cell>
          <cell r="Q36">
            <v>12</v>
          </cell>
          <cell r="S36">
            <v>6</v>
          </cell>
          <cell r="T36">
            <v>1</v>
          </cell>
          <cell r="U36">
            <v>100</v>
          </cell>
          <cell r="V36">
            <v>12</v>
          </cell>
          <cell r="X36">
            <v>4.5</v>
          </cell>
          <cell r="Y36">
            <v>1</v>
          </cell>
          <cell r="Z36">
            <v>100</v>
          </cell>
          <cell r="AA36">
            <v>12</v>
          </cell>
          <cell r="AC36">
            <v>0.45</v>
          </cell>
          <cell r="AD36">
            <v>1</v>
          </cell>
          <cell r="AE36">
            <v>100</v>
          </cell>
          <cell r="AF36">
            <v>1</v>
          </cell>
          <cell r="AH36">
            <v>9</v>
          </cell>
          <cell r="AI36">
            <v>1</v>
          </cell>
          <cell r="AJ36">
            <v>100</v>
          </cell>
          <cell r="AK36">
            <v>12</v>
          </cell>
          <cell r="AM36">
            <v>0.9</v>
          </cell>
          <cell r="AN36">
            <v>1</v>
          </cell>
          <cell r="AO36">
            <v>100</v>
          </cell>
          <cell r="AP36">
            <v>1</v>
          </cell>
          <cell r="AR36">
            <v>0.75</v>
          </cell>
          <cell r="AS36">
            <v>1</v>
          </cell>
          <cell r="AT36">
            <v>100</v>
          </cell>
          <cell r="AU36">
            <v>12</v>
          </cell>
          <cell r="AX36">
            <v>30</v>
          </cell>
          <cell r="AY36">
            <v>0.9</v>
          </cell>
          <cell r="AZ36">
            <v>6</v>
          </cell>
          <cell r="BA36">
            <v>9</v>
          </cell>
          <cell r="BB36">
            <v>6</v>
          </cell>
          <cell r="BC36">
            <v>4.5</v>
          </cell>
          <cell r="BD36">
            <v>0.45</v>
          </cell>
          <cell r="BE36">
            <v>9</v>
          </cell>
          <cell r="BF36">
            <v>0.9</v>
          </cell>
        </row>
        <row r="37">
          <cell r="B37" t="str">
            <v/>
          </cell>
          <cell r="C37" t="str">
            <v/>
          </cell>
          <cell r="D37" t="str">
            <v/>
          </cell>
          <cell r="I37" t="str">
            <v/>
          </cell>
          <cell r="N37" t="str">
            <v/>
          </cell>
          <cell r="S37" t="str">
            <v/>
          </cell>
          <cell r="X37" t="str">
            <v/>
          </cell>
          <cell r="AC37" t="str">
            <v/>
          </cell>
          <cell r="AH37" t="str">
            <v/>
          </cell>
          <cell r="AM37" t="str">
            <v/>
          </cell>
          <cell r="AR37" t="str">
            <v/>
          </cell>
          <cell r="AX37">
            <v>31</v>
          </cell>
          <cell r="AY37" t="str">
            <v/>
          </cell>
          <cell r="AZ37" t="str">
            <v/>
          </cell>
          <cell r="BA37" t="str">
            <v/>
          </cell>
          <cell r="BB37" t="str">
            <v/>
          </cell>
          <cell r="BC37" t="str">
            <v/>
          </cell>
          <cell r="BD37" t="str">
            <v/>
          </cell>
          <cell r="BE37" t="str">
            <v/>
          </cell>
          <cell r="BF37" t="str">
            <v/>
          </cell>
        </row>
        <row r="38">
          <cell r="B38" t="str">
            <v/>
          </cell>
          <cell r="C38" t="str">
            <v/>
          </cell>
          <cell r="D38" t="str">
            <v/>
          </cell>
          <cell r="I38" t="str">
            <v/>
          </cell>
          <cell r="N38" t="str">
            <v/>
          </cell>
          <cell r="S38" t="str">
            <v/>
          </cell>
          <cell r="X38" t="str">
            <v/>
          </cell>
          <cell r="AC38" t="str">
            <v/>
          </cell>
          <cell r="AH38" t="str">
            <v/>
          </cell>
          <cell r="AM38" t="str">
            <v/>
          </cell>
          <cell r="AR38" t="str">
            <v/>
          </cell>
          <cell r="AX38" t="str">
            <v/>
          </cell>
          <cell r="AY38" t="str">
            <v/>
          </cell>
          <cell r="AZ38" t="str">
            <v/>
          </cell>
          <cell r="BA38" t="str">
            <v/>
          </cell>
          <cell r="BB38" t="str">
            <v/>
          </cell>
          <cell r="BC38" t="str">
            <v/>
          </cell>
          <cell r="BD38" t="str">
            <v/>
          </cell>
          <cell r="BE38" t="str">
            <v/>
          </cell>
          <cell r="BF38" t="str">
            <v/>
          </cell>
        </row>
        <row r="39">
          <cell r="B39" t="str">
            <v/>
          </cell>
          <cell r="C39" t="str">
            <v/>
          </cell>
          <cell r="D39" t="str">
            <v/>
          </cell>
          <cell r="I39" t="str">
            <v/>
          </cell>
          <cell r="N39" t="str">
            <v/>
          </cell>
          <cell r="S39" t="str">
            <v/>
          </cell>
          <cell r="X39" t="str">
            <v/>
          </cell>
          <cell r="AC39" t="str">
            <v/>
          </cell>
          <cell r="AH39" t="str">
            <v/>
          </cell>
          <cell r="AM39" t="str">
            <v/>
          </cell>
          <cell r="AR39" t="str">
            <v/>
          </cell>
          <cell r="AX39" t="str">
            <v/>
          </cell>
          <cell r="AY39" t="str">
            <v/>
          </cell>
          <cell r="AZ39" t="str">
            <v/>
          </cell>
          <cell r="BA39" t="str">
            <v/>
          </cell>
          <cell r="BB39" t="str">
            <v/>
          </cell>
          <cell r="BC39" t="str">
            <v/>
          </cell>
          <cell r="BD39" t="str">
            <v/>
          </cell>
          <cell r="BE39" t="str">
            <v/>
          </cell>
          <cell r="BF39" t="str">
            <v/>
          </cell>
        </row>
        <row r="40">
          <cell r="B40" t="str">
            <v/>
          </cell>
          <cell r="C40" t="str">
            <v/>
          </cell>
          <cell r="D40" t="str">
            <v/>
          </cell>
          <cell r="I40" t="str">
            <v/>
          </cell>
          <cell r="N40" t="str">
            <v/>
          </cell>
          <cell r="S40" t="str">
            <v/>
          </cell>
          <cell r="X40" t="str">
            <v/>
          </cell>
          <cell r="AC40" t="str">
            <v/>
          </cell>
          <cell r="AH40" t="str">
            <v/>
          </cell>
          <cell r="AM40" t="str">
            <v/>
          </cell>
          <cell r="AR40" t="str">
            <v/>
          </cell>
          <cell r="AX40" t="str">
            <v/>
          </cell>
          <cell r="AY40" t="str">
            <v/>
          </cell>
          <cell r="AZ40" t="str">
            <v/>
          </cell>
          <cell r="BA40" t="str">
            <v/>
          </cell>
          <cell r="BB40" t="str">
            <v/>
          </cell>
          <cell r="BC40" t="str">
            <v/>
          </cell>
          <cell r="BD40" t="str">
            <v/>
          </cell>
          <cell r="BE40" t="str">
            <v/>
          </cell>
          <cell r="BF40" t="str">
            <v/>
          </cell>
        </row>
        <row r="41">
          <cell r="B41" t="str">
            <v/>
          </cell>
          <cell r="C41" t="str">
            <v/>
          </cell>
          <cell r="D41" t="str">
            <v/>
          </cell>
          <cell r="I41" t="str">
            <v/>
          </cell>
          <cell r="N41" t="str">
            <v/>
          </cell>
          <cell r="S41" t="str">
            <v/>
          </cell>
          <cell r="X41" t="str">
            <v/>
          </cell>
          <cell r="AC41" t="str">
            <v/>
          </cell>
          <cell r="AH41" t="str">
            <v/>
          </cell>
          <cell r="AM41" t="str">
            <v/>
          </cell>
          <cell r="AR41" t="str">
            <v/>
          </cell>
          <cell r="AX41" t="str">
            <v/>
          </cell>
          <cell r="AY41" t="str">
            <v/>
          </cell>
          <cell r="AZ41" t="str">
            <v/>
          </cell>
          <cell r="BA41" t="str">
            <v/>
          </cell>
          <cell r="BB41" t="str">
            <v/>
          </cell>
          <cell r="BC41" t="str">
            <v/>
          </cell>
          <cell r="BD41" t="str">
            <v/>
          </cell>
          <cell r="BE41" t="str">
            <v/>
          </cell>
          <cell r="BF41" t="str">
            <v/>
          </cell>
        </row>
        <row r="42">
          <cell r="B42" t="str">
            <v/>
          </cell>
          <cell r="C42" t="str">
            <v/>
          </cell>
          <cell r="D42" t="str">
            <v/>
          </cell>
          <cell r="I42" t="str">
            <v/>
          </cell>
          <cell r="N42" t="str">
            <v/>
          </cell>
          <cell r="S42" t="str">
            <v/>
          </cell>
          <cell r="X42" t="str">
            <v/>
          </cell>
          <cell r="AC42" t="str">
            <v/>
          </cell>
          <cell r="AH42" t="str">
            <v/>
          </cell>
          <cell r="AM42" t="str">
            <v/>
          </cell>
          <cell r="AR42" t="str">
            <v/>
          </cell>
          <cell r="AX42" t="str">
            <v/>
          </cell>
          <cell r="AY42" t="str">
            <v/>
          </cell>
          <cell r="AZ42" t="str">
            <v/>
          </cell>
          <cell r="BA42" t="str">
            <v/>
          </cell>
          <cell r="BB42" t="str">
            <v/>
          </cell>
          <cell r="BC42" t="str">
            <v/>
          </cell>
          <cell r="BD42" t="str">
            <v/>
          </cell>
          <cell r="BE42" t="str">
            <v/>
          </cell>
          <cell r="BF42" t="str">
            <v/>
          </cell>
        </row>
        <row r="43">
          <cell r="B43" t="str">
            <v/>
          </cell>
          <cell r="C43" t="str">
            <v/>
          </cell>
          <cell r="D43" t="str">
            <v/>
          </cell>
          <cell r="I43" t="str">
            <v/>
          </cell>
          <cell r="N43" t="str">
            <v/>
          </cell>
          <cell r="S43" t="str">
            <v/>
          </cell>
          <cell r="X43" t="str">
            <v/>
          </cell>
          <cell r="AC43" t="str">
            <v/>
          </cell>
          <cell r="AH43" t="str">
            <v/>
          </cell>
          <cell r="AM43" t="str">
            <v/>
          </cell>
          <cell r="AR43" t="str">
            <v/>
          </cell>
          <cell r="AX43" t="str">
            <v/>
          </cell>
          <cell r="AY43" t="str">
            <v/>
          </cell>
          <cell r="AZ43" t="str">
            <v/>
          </cell>
          <cell r="BA43" t="str">
            <v/>
          </cell>
          <cell r="BB43" t="str">
            <v/>
          </cell>
          <cell r="BC43" t="str">
            <v/>
          </cell>
          <cell r="BD43" t="str">
            <v/>
          </cell>
          <cell r="BE43" t="str">
            <v/>
          </cell>
          <cell r="BF43" t="str">
            <v/>
          </cell>
        </row>
        <row r="44">
          <cell r="B44" t="str">
            <v/>
          </cell>
          <cell r="C44" t="str">
            <v/>
          </cell>
          <cell r="D44" t="str">
            <v/>
          </cell>
          <cell r="I44" t="str">
            <v/>
          </cell>
          <cell r="N44" t="str">
            <v/>
          </cell>
          <cell r="S44" t="str">
            <v/>
          </cell>
          <cell r="X44" t="str">
            <v/>
          </cell>
          <cell r="AC44" t="str">
            <v/>
          </cell>
          <cell r="AH44" t="str">
            <v/>
          </cell>
          <cell r="AM44" t="str">
            <v/>
          </cell>
          <cell r="AR44" t="str">
            <v/>
          </cell>
          <cell r="AX44" t="str">
            <v/>
          </cell>
          <cell r="AY44" t="str">
            <v/>
          </cell>
          <cell r="AZ44" t="str">
            <v/>
          </cell>
          <cell r="BA44" t="str">
            <v/>
          </cell>
          <cell r="BB44" t="str">
            <v/>
          </cell>
          <cell r="BC44" t="str">
            <v/>
          </cell>
          <cell r="BD44" t="str">
            <v/>
          </cell>
          <cell r="BE44" t="str">
            <v/>
          </cell>
          <cell r="BF44" t="str">
            <v/>
          </cell>
        </row>
        <row r="45">
          <cell r="B45" t="str">
            <v/>
          </cell>
          <cell r="C45" t="str">
            <v/>
          </cell>
          <cell r="D45" t="str">
            <v/>
          </cell>
          <cell r="I45" t="str">
            <v/>
          </cell>
          <cell r="N45" t="str">
            <v/>
          </cell>
          <cell r="S45" t="str">
            <v/>
          </cell>
          <cell r="X45" t="str">
            <v/>
          </cell>
          <cell r="AC45" t="str">
            <v/>
          </cell>
          <cell r="AH45" t="str">
            <v/>
          </cell>
          <cell r="AM45" t="str">
            <v/>
          </cell>
          <cell r="AR45" t="str">
            <v/>
          </cell>
          <cell r="AX45" t="str">
            <v/>
          </cell>
          <cell r="AY45" t="str">
            <v/>
          </cell>
          <cell r="AZ45" t="str">
            <v/>
          </cell>
          <cell r="BA45" t="str">
            <v/>
          </cell>
          <cell r="BB45" t="str">
            <v/>
          </cell>
          <cell r="BC45" t="str">
            <v/>
          </cell>
          <cell r="BD45" t="str">
            <v/>
          </cell>
          <cell r="BE45" t="str">
            <v/>
          </cell>
          <cell r="BF45" t="str">
            <v/>
          </cell>
        </row>
        <row r="46">
          <cell r="B46" t="str">
            <v/>
          </cell>
          <cell r="C46" t="str">
            <v/>
          </cell>
          <cell r="D46" t="str">
            <v/>
          </cell>
          <cell r="I46" t="str">
            <v/>
          </cell>
          <cell r="N46" t="str">
            <v/>
          </cell>
          <cell r="S46" t="str">
            <v/>
          </cell>
          <cell r="X46" t="str">
            <v/>
          </cell>
          <cell r="AC46" t="str">
            <v/>
          </cell>
          <cell r="AH46" t="str">
            <v/>
          </cell>
          <cell r="AM46" t="str">
            <v/>
          </cell>
          <cell r="AR46" t="str">
            <v/>
          </cell>
          <cell r="AX46" t="str">
            <v/>
          </cell>
          <cell r="AY46" t="str">
            <v/>
          </cell>
          <cell r="AZ46" t="str">
            <v/>
          </cell>
          <cell r="BA46" t="str">
            <v/>
          </cell>
          <cell r="BB46" t="str">
            <v/>
          </cell>
          <cell r="BC46" t="str">
            <v/>
          </cell>
          <cell r="BD46" t="str">
            <v/>
          </cell>
          <cell r="BE46" t="str">
            <v/>
          </cell>
          <cell r="BF46" t="str">
            <v/>
          </cell>
        </row>
        <row r="47">
          <cell r="B47" t="str">
            <v/>
          </cell>
          <cell r="C47" t="str">
            <v/>
          </cell>
          <cell r="D47" t="str">
            <v/>
          </cell>
          <cell r="I47" t="str">
            <v/>
          </cell>
          <cell r="N47" t="str">
            <v/>
          </cell>
          <cell r="S47" t="str">
            <v/>
          </cell>
          <cell r="X47" t="str">
            <v/>
          </cell>
          <cell r="AC47" t="str">
            <v/>
          </cell>
          <cell r="AH47" t="str">
            <v/>
          </cell>
          <cell r="AM47" t="str">
            <v/>
          </cell>
          <cell r="AR47" t="str">
            <v/>
          </cell>
          <cell r="AX47" t="str">
            <v/>
          </cell>
          <cell r="AY47" t="str">
            <v/>
          </cell>
          <cell r="AZ47" t="str">
            <v/>
          </cell>
          <cell r="BA47" t="str">
            <v/>
          </cell>
          <cell r="BB47" t="str">
            <v/>
          </cell>
          <cell r="BC47" t="str">
            <v/>
          </cell>
          <cell r="BD47" t="str">
            <v/>
          </cell>
          <cell r="BE47" t="str">
            <v/>
          </cell>
          <cell r="BF47" t="str">
            <v/>
          </cell>
        </row>
        <row r="48">
          <cell r="B48" t="str">
            <v/>
          </cell>
          <cell r="C48" t="str">
            <v/>
          </cell>
          <cell r="D48" t="str">
            <v/>
          </cell>
          <cell r="I48" t="str">
            <v/>
          </cell>
          <cell r="N48" t="str">
            <v/>
          </cell>
          <cell r="S48" t="str">
            <v/>
          </cell>
          <cell r="X48" t="str">
            <v/>
          </cell>
          <cell r="AC48" t="str">
            <v/>
          </cell>
          <cell r="AH48" t="str">
            <v/>
          </cell>
          <cell r="AM48" t="str">
            <v/>
          </cell>
          <cell r="AR48" t="str">
            <v/>
          </cell>
          <cell r="AX48" t="str">
            <v/>
          </cell>
          <cell r="AY48" t="str">
            <v/>
          </cell>
          <cell r="AZ48" t="str">
            <v/>
          </cell>
          <cell r="BA48" t="str">
            <v/>
          </cell>
          <cell r="BB48" t="str">
            <v/>
          </cell>
          <cell r="BC48" t="str">
            <v/>
          </cell>
          <cell r="BD48" t="str">
            <v/>
          </cell>
          <cell r="BE48" t="str">
            <v/>
          </cell>
          <cell r="BF48" t="str">
            <v/>
          </cell>
        </row>
        <row r="49">
          <cell r="B49" t="str">
            <v/>
          </cell>
          <cell r="C49" t="str">
            <v/>
          </cell>
          <cell r="D49" t="str">
            <v/>
          </cell>
          <cell r="I49" t="str">
            <v/>
          </cell>
          <cell r="N49" t="str">
            <v/>
          </cell>
          <cell r="S49" t="str">
            <v/>
          </cell>
          <cell r="X49" t="str">
            <v/>
          </cell>
          <cell r="AC49" t="str">
            <v/>
          </cell>
          <cell r="AH49" t="str">
            <v/>
          </cell>
          <cell r="AM49" t="str">
            <v/>
          </cell>
          <cell r="AR49" t="str">
            <v/>
          </cell>
          <cell r="AX49" t="str">
            <v/>
          </cell>
          <cell r="AY49" t="str">
            <v/>
          </cell>
          <cell r="AZ49" t="str">
            <v/>
          </cell>
          <cell r="BA49" t="str">
            <v/>
          </cell>
          <cell r="BB49" t="str">
            <v/>
          </cell>
          <cell r="BC49" t="str">
            <v/>
          </cell>
          <cell r="BD49" t="str">
            <v/>
          </cell>
          <cell r="BE49" t="str">
            <v/>
          </cell>
          <cell r="BF49" t="str">
            <v/>
          </cell>
        </row>
        <row r="50">
          <cell r="B50" t="str">
            <v/>
          </cell>
          <cell r="C50" t="str">
            <v/>
          </cell>
          <cell r="D50" t="str">
            <v/>
          </cell>
          <cell r="I50" t="str">
            <v/>
          </cell>
          <cell r="N50" t="str">
            <v/>
          </cell>
          <cell r="S50" t="str">
            <v/>
          </cell>
          <cell r="X50" t="str">
            <v/>
          </cell>
          <cell r="AC50" t="str">
            <v/>
          </cell>
          <cell r="AH50" t="str">
            <v/>
          </cell>
          <cell r="AM50" t="str">
            <v/>
          </cell>
          <cell r="AR50" t="str">
            <v/>
          </cell>
          <cell r="AX50" t="str">
            <v/>
          </cell>
          <cell r="AY50" t="str">
            <v/>
          </cell>
          <cell r="AZ50" t="str">
            <v/>
          </cell>
          <cell r="BA50" t="str">
            <v/>
          </cell>
          <cell r="BB50" t="str">
            <v/>
          </cell>
          <cell r="BC50" t="str">
            <v/>
          </cell>
          <cell r="BD50" t="str">
            <v/>
          </cell>
          <cell r="BE50" t="str">
            <v/>
          </cell>
          <cell r="BF50" t="str">
            <v/>
          </cell>
        </row>
        <row r="51">
          <cell r="B51" t="str">
            <v/>
          </cell>
          <cell r="C51" t="str">
            <v/>
          </cell>
          <cell r="D51" t="str">
            <v/>
          </cell>
          <cell r="I51" t="str">
            <v/>
          </cell>
          <cell r="N51" t="str">
            <v/>
          </cell>
          <cell r="S51" t="str">
            <v/>
          </cell>
          <cell r="X51" t="str">
            <v/>
          </cell>
          <cell r="AC51" t="str">
            <v/>
          </cell>
          <cell r="AH51" t="str">
            <v/>
          </cell>
          <cell r="AM51" t="str">
            <v/>
          </cell>
          <cell r="AR51" t="str">
            <v/>
          </cell>
          <cell r="AX51" t="str">
            <v/>
          </cell>
          <cell r="AY51" t="str">
            <v/>
          </cell>
          <cell r="AZ51" t="str">
            <v/>
          </cell>
          <cell r="BA51" t="str">
            <v/>
          </cell>
          <cell r="BB51" t="str">
            <v/>
          </cell>
          <cell r="BC51" t="str">
            <v/>
          </cell>
          <cell r="BD51" t="str">
            <v/>
          </cell>
          <cell r="BE51" t="str">
            <v/>
          </cell>
          <cell r="BF51" t="str">
            <v/>
          </cell>
        </row>
        <row r="52">
          <cell r="B52" t="str">
            <v/>
          </cell>
          <cell r="C52" t="str">
            <v/>
          </cell>
          <cell r="D52" t="str">
            <v/>
          </cell>
          <cell r="I52" t="str">
            <v/>
          </cell>
          <cell r="N52" t="str">
            <v/>
          </cell>
          <cell r="S52" t="str">
            <v/>
          </cell>
          <cell r="X52" t="str">
            <v/>
          </cell>
          <cell r="AC52" t="str">
            <v/>
          </cell>
          <cell r="AH52" t="str">
            <v/>
          </cell>
          <cell r="AM52" t="str">
            <v/>
          </cell>
          <cell r="AR52" t="str">
            <v/>
          </cell>
          <cell r="AX52" t="str">
            <v/>
          </cell>
          <cell r="AY52" t="str">
            <v/>
          </cell>
          <cell r="AZ52" t="str">
            <v/>
          </cell>
          <cell r="BA52" t="str">
            <v/>
          </cell>
          <cell r="BB52" t="str">
            <v/>
          </cell>
          <cell r="BC52" t="str">
            <v/>
          </cell>
          <cell r="BD52" t="str">
            <v/>
          </cell>
          <cell r="BE52" t="str">
            <v/>
          </cell>
          <cell r="BF52" t="str">
            <v/>
          </cell>
        </row>
        <row r="53">
          <cell r="B53" t="str">
            <v/>
          </cell>
          <cell r="C53" t="str">
            <v/>
          </cell>
          <cell r="D53" t="str">
            <v/>
          </cell>
          <cell r="I53" t="str">
            <v/>
          </cell>
          <cell r="N53" t="str">
            <v/>
          </cell>
          <cell r="S53" t="str">
            <v/>
          </cell>
          <cell r="X53" t="str">
            <v/>
          </cell>
          <cell r="AC53" t="str">
            <v/>
          </cell>
          <cell r="AH53" t="str">
            <v/>
          </cell>
          <cell r="AM53" t="str">
            <v/>
          </cell>
          <cell r="AR53" t="str">
            <v/>
          </cell>
          <cell r="AX53" t="str">
            <v/>
          </cell>
          <cell r="AY53" t="str">
            <v/>
          </cell>
          <cell r="AZ53" t="str">
            <v/>
          </cell>
          <cell r="BA53" t="str">
            <v/>
          </cell>
          <cell r="BB53" t="str">
            <v/>
          </cell>
          <cell r="BC53" t="str">
            <v/>
          </cell>
          <cell r="BD53" t="str">
            <v/>
          </cell>
          <cell r="BE53" t="str">
            <v/>
          </cell>
          <cell r="BF53" t="str">
            <v/>
          </cell>
        </row>
        <row r="54">
          <cell r="B54" t="str">
            <v/>
          </cell>
          <cell r="C54" t="str">
            <v/>
          </cell>
          <cell r="D54" t="str">
            <v/>
          </cell>
          <cell r="I54" t="str">
            <v/>
          </cell>
          <cell r="N54" t="str">
            <v/>
          </cell>
          <cell r="S54" t="str">
            <v/>
          </cell>
          <cell r="X54" t="str">
            <v/>
          </cell>
          <cell r="AC54" t="str">
            <v/>
          </cell>
          <cell r="AH54" t="str">
            <v/>
          </cell>
          <cell r="AM54" t="str">
            <v/>
          </cell>
          <cell r="AR54" t="str">
            <v/>
          </cell>
          <cell r="AX54" t="str">
            <v/>
          </cell>
          <cell r="AY54" t="str">
            <v/>
          </cell>
          <cell r="AZ54" t="str">
            <v/>
          </cell>
          <cell r="BA54" t="str">
            <v/>
          </cell>
          <cell r="BB54" t="str">
            <v/>
          </cell>
          <cell r="BC54" t="str">
            <v/>
          </cell>
          <cell r="BD54" t="str">
            <v/>
          </cell>
          <cell r="BE54" t="str">
            <v/>
          </cell>
          <cell r="BF54" t="str">
            <v/>
          </cell>
        </row>
        <row r="55">
          <cell r="B55" t="str">
            <v/>
          </cell>
          <cell r="C55" t="str">
            <v/>
          </cell>
          <cell r="D55" t="str">
            <v/>
          </cell>
          <cell r="I55" t="str">
            <v/>
          </cell>
          <cell r="N55" t="str">
            <v/>
          </cell>
          <cell r="S55" t="str">
            <v/>
          </cell>
          <cell r="X55" t="str">
            <v/>
          </cell>
          <cell r="AC55" t="str">
            <v/>
          </cell>
          <cell r="AH55" t="str">
            <v/>
          </cell>
          <cell r="AM55" t="str">
            <v/>
          </cell>
          <cell r="AR55" t="str">
            <v/>
          </cell>
          <cell r="AX55" t="str">
            <v/>
          </cell>
          <cell r="AY55" t="str">
            <v/>
          </cell>
          <cell r="AZ55" t="str">
            <v/>
          </cell>
          <cell r="BA55" t="str">
            <v/>
          </cell>
          <cell r="BB55" t="str">
            <v/>
          </cell>
          <cell r="BC55" t="str">
            <v/>
          </cell>
          <cell r="BD55" t="str">
            <v/>
          </cell>
          <cell r="BE55" t="str">
            <v/>
          </cell>
          <cell r="BF55" t="str">
            <v/>
          </cell>
        </row>
        <row r="56">
          <cell r="B56" t="str">
            <v/>
          </cell>
          <cell r="C56" t="str">
            <v/>
          </cell>
          <cell r="D56" t="str">
            <v/>
          </cell>
          <cell r="I56" t="str">
            <v/>
          </cell>
          <cell r="N56" t="str">
            <v/>
          </cell>
          <cell r="S56" t="str">
            <v/>
          </cell>
          <cell r="X56" t="str">
            <v/>
          </cell>
          <cell r="AC56" t="str">
            <v/>
          </cell>
          <cell r="AH56" t="str">
            <v/>
          </cell>
          <cell r="AM56" t="str">
            <v/>
          </cell>
          <cell r="AR56" t="str">
            <v/>
          </cell>
          <cell r="AX56" t="str">
            <v/>
          </cell>
          <cell r="AY56" t="str">
            <v/>
          </cell>
          <cell r="AZ56" t="str">
            <v/>
          </cell>
          <cell r="BA56" t="str">
            <v/>
          </cell>
          <cell r="BB56" t="str">
            <v/>
          </cell>
          <cell r="BC56" t="str">
            <v/>
          </cell>
          <cell r="BD56" t="str">
            <v/>
          </cell>
          <cell r="BE56" t="str">
            <v/>
          </cell>
          <cell r="BF56" t="str">
            <v/>
          </cell>
        </row>
        <row r="57">
          <cell r="B57" t="str">
            <v/>
          </cell>
          <cell r="C57" t="str">
            <v/>
          </cell>
          <cell r="D57" t="str">
            <v/>
          </cell>
          <cell r="I57" t="str">
            <v/>
          </cell>
          <cell r="N57" t="str">
            <v/>
          </cell>
          <cell r="S57" t="str">
            <v/>
          </cell>
          <cell r="X57" t="str">
            <v/>
          </cell>
          <cell r="AC57" t="str">
            <v/>
          </cell>
          <cell r="AH57" t="str">
            <v/>
          </cell>
          <cell r="AM57" t="str">
            <v/>
          </cell>
          <cell r="AR57" t="str">
            <v/>
          </cell>
          <cell r="AX57" t="str">
            <v/>
          </cell>
          <cell r="AY57" t="str">
            <v/>
          </cell>
          <cell r="AZ57" t="str">
            <v/>
          </cell>
          <cell r="BA57" t="str">
            <v/>
          </cell>
          <cell r="BB57" t="str">
            <v/>
          </cell>
          <cell r="BC57" t="str">
            <v/>
          </cell>
          <cell r="BD57" t="str">
            <v/>
          </cell>
          <cell r="BE57" t="str">
            <v/>
          </cell>
          <cell r="BF57" t="str">
            <v/>
          </cell>
        </row>
        <row r="58">
          <cell r="B58" t="str">
            <v/>
          </cell>
          <cell r="C58" t="str">
            <v/>
          </cell>
          <cell r="D58" t="str">
            <v/>
          </cell>
          <cell r="I58" t="str">
            <v/>
          </cell>
          <cell r="N58" t="str">
            <v/>
          </cell>
          <cell r="S58" t="str">
            <v/>
          </cell>
          <cell r="X58" t="str">
            <v/>
          </cell>
          <cell r="AC58" t="str">
            <v/>
          </cell>
          <cell r="AH58" t="str">
            <v/>
          </cell>
          <cell r="AM58" t="str">
            <v/>
          </cell>
          <cell r="AR58" t="str">
            <v/>
          </cell>
          <cell r="AX58" t="str">
            <v/>
          </cell>
          <cell r="AY58" t="str">
            <v/>
          </cell>
          <cell r="AZ58" t="str">
            <v/>
          </cell>
          <cell r="BA58" t="str">
            <v/>
          </cell>
          <cell r="BB58" t="str">
            <v/>
          </cell>
          <cell r="BC58" t="str">
            <v/>
          </cell>
          <cell r="BD58" t="str">
            <v/>
          </cell>
          <cell r="BE58" t="str">
            <v/>
          </cell>
          <cell r="BF58" t="str">
            <v/>
          </cell>
        </row>
        <row r="59">
          <cell r="B59" t="str">
            <v/>
          </cell>
          <cell r="C59" t="str">
            <v/>
          </cell>
          <cell r="D59" t="str">
            <v/>
          </cell>
          <cell r="I59" t="str">
            <v/>
          </cell>
          <cell r="N59" t="str">
            <v/>
          </cell>
          <cell r="S59" t="str">
            <v/>
          </cell>
          <cell r="X59" t="str">
            <v/>
          </cell>
          <cell r="AC59" t="str">
            <v/>
          </cell>
          <cell r="AH59" t="str">
            <v/>
          </cell>
          <cell r="AM59" t="str">
            <v/>
          </cell>
          <cell r="AR59" t="str">
            <v/>
          </cell>
          <cell r="AX59" t="str">
            <v/>
          </cell>
          <cell r="AY59" t="str">
            <v/>
          </cell>
          <cell r="AZ59" t="str">
            <v/>
          </cell>
          <cell r="BA59" t="str">
            <v/>
          </cell>
          <cell r="BB59" t="str">
            <v/>
          </cell>
          <cell r="BC59" t="str">
            <v/>
          </cell>
          <cell r="BD59" t="str">
            <v/>
          </cell>
          <cell r="BE59" t="str">
            <v/>
          </cell>
          <cell r="BF59" t="str">
            <v/>
          </cell>
        </row>
        <row r="60">
          <cell r="B60" t="str">
            <v/>
          </cell>
          <cell r="C60" t="str">
            <v/>
          </cell>
          <cell r="D60" t="str">
            <v/>
          </cell>
          <cell r="I60" t="str">
            <v/>
          </cell>
          <cell r="N60" t="str">
            <v/>
          </cell>
          <cell r="S60" t="str">
            <v/>
          </cell>
          <cell r="X60" t="str">
            <v/>
          </cell>
          <cell r="AC60" t="str">
            <v/>
          </cell>
          <cell r="AH60" t="str">
            <v/>
          </cell>
          <cell r="AM60" t="str">
            <v/>
          </cell>
          <cell r="AR60" t="str">
            <v/>
          </cell>
          <cell r="AX60" t="str">
            <v/>
          </cell>
          <cell r="AY60" t="str">
            <v/>
          </cell>
          <cell r="AZ60" t="str">
            <v/>
          </cell>
          <cell r="BA60" t="str">
            <v/>
          </cell>
          <cell r="BB60" t="str">
            <v/>
          </cell>
          <cell r="BC60" t="str">
            <v/>
          </cell>
          <cell r="BD60" t="str">
            <v/>
          </cell>
          <cell r="BE60" t="str">
            <v/>
          </cell>
          <cell r="BF60" t="str">
            <v/>
          </cell>
        </row>
        <row r="61">
          <cell r="B61" t="str">
            <v/>
          </cell>
          <cell r="C61" t="str">
            <v/>
          </cell>
          <cell r="D61" t="str">
            <v/>
          </cell>
          <cell r="I61" t="str">
            <v/>
          </cell>
          <cell r="N61" t="str">
            <v/>
          </cell>
          <cell r="S61" t="str">
            <v/>
          </cell>
          <cell r="X61" t="str">
            <v/>
          </cell>
          <cell r="AC61" t="str">
            <v/>
          </cell>
          <cell r="AH61" t="str">
            <v/>
          </cell>
          <cell r="AM61" t="str">
            <v/>
          </cell>
          <cell r="AR61" t="str">
            <v/>
          </cell>
          <cell r="AX61" t="str">
            <v/>
          </cell>
          <cell r="AY61" t="str">
            <v/>
          </cell>
          <cell r="AZ61" t="str">
            <v/>
          </cell>
          <cell r="BA61" t="str">
            <v/>
          </cell>
          <cell r="BB61" t="str">
            <v/>
          </cell>
          <cell r="BC61" t="str">
            <v/>
          </cell>
          <cell r="BD61" t="str">
            <v/>
          </cell>
          <cell r="BE61" t="str">
            <v/>
          </cell>
          <cell r="BF61" t="str">
            <v/>
          </cell>
        </row>
        <row r="62">
          <cell r="B62" t="str">
            <v/>
          </cell>
          <cell r="C62" t="str">
            <v/>
          </cell>
          <cell r="D62" t="str">
            <v/>
          </cell>
          <cell r="I62" t="str">
            <v/>
          </cell>
          <cell r="N62" t="str">
            <v/>
          </cell>
          <cell r="S62" t="str">
            <v/>
          </cell>
          <cell r="X62" t="str">
            <v/>
          </cell>
          <cell r="AC62" t="str">
            <v/>
          </cell>
          <cell r="AH62" t="str">
            <v/>
          </cell>
          <cell r="AM62" t="str">
            <v/>
          </cell>
          <cell r="AR62" t="str">
            <v/>
          </cell>
          <cell r="AX62" t="str">
            <v/>
          </cell>
          <cell r="AY62" t="str">
            <v/>
          </cell>
          <cell r="AZ62" t="str">
            <v/>
          </cell>
          <cell r="BA62" t="str">
            <v/>
          </cell>
          <cell r="BB62" t="str">
            <v/>
          </cell>
          <cell r="BC62" t="str">
            <v/>
          </cell>
          <cell r="BD62" t="str">
            <v/>
          </cell>
          <cell r="BE62" t="str">
            <v/>
          </cell>
          <cell r="BF62" t="str">
            <v/>
          </cell>
        </row>
        <row r="63">
          <cell r="B63" t="str">
            <v/>
          </cell>
          <cell r="C63" t="str">
            <v/>
          </cell>
          <cell r="D63" t="str">
            <v/>
          </cell>
          <cell r="I63" t="str">
            <v/>
          </cell>
          <cell r="N63" t="str">
            <v/>
          </cell>
          <cell r="S63" t="str">
            <v/>
          </cell>
          <cell r="X63" t="str">
            <v/>
          </cell>
          <cell r="AC63" t="str">
            <v/>
          </cell>
          <cell r="AH63" t="str">
            <v/>
          </cell>
          <cell r="AM63" t="str">
            <v/>
          </cell>
          <cell r="AR63" t="str">
            <v/>
          </cell>
          <cell r="AX63" t="str">
            <v/>
          </cell>
          <cell r="AY63" t="str">
            <v/>
          </cell>
          <cell r="AZ63" t="str">
            <v/>
          </cell>
          <cell r="BA63" t="str">
            <v/>
          </cell>
          <cell r="BB63" t="str">
            <v/>
          </cell>
          <cell r="BC63" t="str">
            <v/>
          </cell>
          <cell r="BD63" t="str">
            <v/>
          </cell>
          <cell r="BE63" t="str">
            <v/>
          </cell>
          <cell r="BF63" t="str">
            <v/>
          </cell>
        </row>
        <row r="64">
          <cell r="B64" t="str">
            <v/>
          </cell>
          <cell r="C64" t="str">
            <v/>
          </cell>
          <cell r="D64" t="str">
            <v/>
          </cell>
          <cell r="I64" t="str">
            <v/>
          </cell>
          <cell r="N64" t="str">
            <v/>
          </cell>
          <cell r="S64" t="str">
            <v/>
          </cell>
          <cell r="X64" t="str">
            <v/>
          </cell>
          <cell r="AC64" t="str">
            <v/>
          </cell>
          <cell r="AH64" t="str">
            <v/>
          </cell>
          <cell r="AM64" t="str">
            <v/>
          </cell>
          <cell r="AR64" t="str">
            <v/>
          </cell>
          <cell r="AX64" t="str">
            <v/>
          </cell>
          <cell r="AY64" t="str">
            <v/>
          </cell>
          <cell r="AZ64" t="str">
            <v/>
          </cell>
          <cell r="BA64" t="str">
            <v/>
          </cell>
          <cell r="BB64" t="str">
            <v/>
          </cell>
          <cell r="BC64" t="str">
            <v/>
          </cell>
          <cell r="BD64" t="str">
            <v/>
          </cell>
          <cell r="BE64" t="str">
            <v/>
          </cell>
          <cell r="BF64" t="str">
            <v/>
          </cell>
        </row>
        <row r="65">
          <cell r="B65" t="str">
            <v/>
          </cell>
          <cell r="C65" t="str">
            <v/>
          </cell>
          <cell r="D65" t="str">
            <v/>
          </cell>
          <cell r="I65" t="str">
            <v/>
          </cell>
          <cell r="N65" t="str">
            <v/>
          </cell>
          <cell r="S65" t="str">
            <v/>
          </cell>
          <cell r="X65" t="str">
            <v/>
          </cell>
          <cell r="AC65" t="str">
            <v/>
          </cell>
          <cell r="AH65" t="str">
            <v/>
          </cell>
          <cell r="AM65" t="str">
            <v/>
          </cell>
          <cell r="AR65" t="str">
            <v/>
          </cell>
          <cell r="AX65" t="str">
            <v/>
          </cell>
          <cell r="AY65" t="str">
            <v/>
          </cell>
          <cell r="AZ65" t="str">
            <v/>
          </cell>
          <cell r="BA65" t="str">
            <v/>
          </cell>
          <cell r="BB65" t="str">
            <v/>
          </cell>
          <cell r="BC65" t="str">
            <v/>
          </cell>
          <cell r="BD65" t="str">
            <v/>
          </cell>
          <cell r="BE65" t="str">
            <v/>
          </cell>
          <cell r="BF65" t="str">
            <v/>
          </cell>
        </row>
        <row r="66">
          <cell r="B66" t="str">
            <v/>
          </cell>
          <cell r="C66" t="str">
            <v/>
          </cell>
          <cell r="D66" t="str">
            <v/>
          </cell>
          <cell r="I66" t="str">
            <v/>
          </cell>
          <cell r="N66" t="str">
            <v/>
          </cell>
          <cell r="S66" t="str">
            <v/>
          </cell>
          <cell r="X66" t="str">
            <v/>
          </cell>
          <cell r="AC66" t="str">
            <v/>
          </cell>
          <cell r="AH66" t="str">
            <v/>
          </cell>
          <cell r="AM66" t="str">
            <v/>
          </cell>
          <cell r="AR66" t="str">
            <v/>
          </cell>
          <cell r="AX66" t="str">
            <v/>
          </cell>
          <cell r="AY66" t="str">
            <v/>
          </cell>
          <cell r="AZ66" t="str">
            <v/>
          </cell>
          <cell r="BA66" t="str">
            <v/>
          </cell>
          <cell r="BB66" t="str">
            <v/>
          </cell>
          <cell r="BC66" t="str">
            <v/>
          </cell>
          <cell r="BD66" t="str">
            <v/>
          </cell>
          <cell r="BE66" t="str">
            <v/>
          </cell>
          <cell r="BF66" t="str">
            <v/>
          </cell>
        </row>
        <row r="67">
          <cell r="B67" t="str">
            <v/>
          </cell>
          <cell r="C67" t="str">
            <v/>
          </cell>
          <cell r="D67" t="str">
            <v/>
          </cell>
          <cell r="I67" t="str">
            <v/>
          </cell>
          <cell r="N67" t="str">
            <v/>
          </cell>
          <cell r="S67" t="str">
            <v/>
          </cell>
          <cell r="X67" t="str">
            <v/>
          </cell>
          <cell r="AC67" t="str">
            <v/>
          </cell>
          <cell r="AH67" t="str">
            <v/>
          </cell>
          <cell r="AM67" t="str">
            <v/>
          </cell>
          <cell r="AR67" t="str">
            <v/>
          </cell>
          <cell r="AX67" t="str">
            <v/>
          </cell>
          <cell r="AY67" t="str">
            <v/>
          </cell>
          <cell r="AZ67" t="str">
            <v/>
          </cell>
          <cell r="BA67" t="str">
            <v/>
          </cell>
          <cell r="BB67" t="str">
            <v/>
          </cell>
          <cell r="BC67" t="str">
            <v/>
          </cell>
          <cell r="BD67" t="str">
            <v/>
          </cell>
          <cell r="BE67" t="str">
            <v/>
          </cell>
          <cell r="BF67" t="str">
            <v/>
          </cell>
        </row>
        <row r="68">
          <cell r="B68" t="str">
            <v/>
          </cell>
          <cell r="C68" t="str">
            <v/>
          </cell>
          <cell r="D68" t="str">
            <v/>
          </cell>
          <cell r="I68" t="str">
            <v/>
          </cell>
          <cell r="N68" t="str">
            <v/>
          </cell>
          <cell r="S68" t="str">
            <v/>
          </cell>
          <cell r="X68" t="str">
            <v/>
          </cell>
          <cell r="AC68" t="str">
            <v/>
          </cell>
          <cell r="AH68" t="str">
            <v/>
          </cell>
          <cell r="AM68" t="str">
            <v/>
          </cell>
          <cell r="AR68" t="str">
            <v/>
          </cell>
          <cell r="AX68" t="str">
            <v/>
          </cell>
          <cell r="AY68" t="str">
            <v/>
          </cell>
          <cell r="AZ68" t="str">
            <v/>
          </cell>
          <cell r="BA68" t="str">
            <v/>
          </cell>
          <cell r="BB68" t="str">
            <v/>
          </cell>
          <cell r="BC68" t="str">
            <v/>
          </cell>
          <cell r="BD68" t="str">
            <v/>
          </cell>
          <cell r="BE68" t="str">
            <v/>
          </cell>
          <cell r="BF68" t="str">
            <v/>
          </cell>
        </row>
        <row r="69">
          <cell r="B69" t="str">
            <v/>
          </cell>
          <cell r="C69" t="str">
            <v/>
          </cell>
          <cell r="D69" t="str">
            <v/>
          </cell>
          <cell r="I69" t="str">
            <v/>
          </cell>
          <cell r="N69" t="str">
            <v/>
          </cell>
          <cell r="S69" t="str">
            <v/>
          </cell>
          <cell r="X69" t="str">
            <v/>
          </cell>
          <cell r="AC69" t="str">
            <v/>
          </cell>
          <cell r="AH69" t="str">
            <v/>
          </cell>
          <cell r="AM69" t="str">
            <v/>
          </cell>
          <cell r="AR69" t="str">
            <v/>
          </cell>
          <cell r="AX69" t="str">
            <v/>
          </cell>
          <cell r="AY69" t="str">
            <v/>
          </cell>
          <cell r="AZ69" t="str">
            <v/>
          </cell>
          <cell r="BA69" t="str">
            <v/>
          </cell>
          <cell r="BB69" t="str">
            <v/>
          </cell>
          <cell r="BC69" t="str">
            <v/>
          </cell>
          <cell r="BD69" t="str">
            <v/>
          </cell>
          <cell r="BE69" t="str">
            <v/>
          </cell>
          <cell r="BF69" t="str">
            <v/>
          </cell>
        </row>
        <row r="70">
          <cell r="B70" t="str">
            <v/>
          </cell>
          <cell r="C70" t="str">
            <v/>
          </cell>
          <cell r="D70" t="str">
            <v/>
          </cell>
          <cell r="I70" t="str">
            <v/>
          </cell>
          <cell r="N70" t="str">
            <v/>
          </cell>
          <cell r="S70" t="str">
            <v/>
          </cell>
          <cell r="X70" t="str">
            <v/>
          </cell>
          <cell r="AC70" t="str">
            <v/>
          </cell>
          <cell r="AH70" t="str">
            <v/>
          </cell>
          <cell r="AM70" t="str">
            <v/>
          </cell>
          <cell r="AR70" t="str">
            <v/>
          </cell>
          <cell r="AX70" t="str">
            <v/>
          </cell>
          <cell r="AY70" t="str">
            <v/>
          </cell>
          <cell r="AZ70" t="str">
            <v/>
          </cell>
          <cell r="BA70" t="str">
            <v/>
          </cell>
          <cell r="BB70" t="str">
            <v/>
          </cell>
          <cell r="BC70" t="str">
            <v/>
          </cell>
          <cell r="BD70" t="str">
            <v/>
          </cell>
          <cell r="BE70" t="str">
            <v/>
          </cell>
          <cell r="BF70" t="str">
            <v/>
          </cell>
        </row>
        <row r="71">
          <cell r="B71" t="str">
            <v/>
          </cell>
          <cell r="C71" t="str">
            <v/>
          </cell>
          <cell r="D71" t="str">
            <v/>
          </cell>
          <cell r="I71" t="str">
            <v/>
          </cell>
          <cell r="N71" t="str">
            <v/>
          </cell>
          <cell r="S71" t="str">
            <v/>
          </cell>
          <cell r="X71" t="str">
            <v/>
          </cell>
          <cell r="AC71" t="str">
            <v/>
          </cell>
          <cell r="AH71" t="str">
            <v/>
          </cell>
          <cell r="AM71" t="str">
            <v/>
          </cell>
          <cell r="AR71" t="str">
            <v/>
          </cell>
          <cell r="AX71" t="str">
            <v/>
          </cell>
          <cell r="AY71" t="str">
            <v/>
          </cell>
          <cell r="AZ71" t="str">
            <v/>
          </cell>
          <cell r="BA71" t="str">
            <v/>
          </cell>
          <cell r="BB71" t="str">
            <v/>
          </cell>
          <cell r="BC71" t="str">
            <v/>
          </cell>
          <cell r="BD71" t="str">
            <v/>
          </cell>
          <cell r="BE71" t="str">
            <v/>
          </cell>
          <cell r="BF71" t="str">
            <v/>
          </cell>
        </row>
        <row r="72">
          <cell r="B72" t="str">
            <v/>
          </cell>
          <cell r="C72" t="str">
            <v/>
          </cell>
          <cell r="D72" t="str">
            <v/>
          </cell>
          <cell r="I72" t="str">
            <v/>
          </cell>
          <cell r="N72" t="str">
            <v/>
          </cell>
          <cell r="S72" t="str">
            <v/>
          </cell>
          <cell r="X72" t="str">
            <v/>
          </cell>
          <cell r="AC72" t="str">
            <v/>
          </cell>
          <cell r="AH72" t="str">
            <v/>
          </cell>
          <cell r="AM72" t="str">
            <v/>
          </cell>
          <cell r="AR72" t="str">
            <v/>
          </cell>
          <cell r="AX72" t="str">
            <v/>
          </cell>
          <cell r="AY72" t="str">
            <v/>
          </cell>
          <cell r="AZ72" t="str">
            <v/>
          </cell>
          <cell r="BA72" t="str">
            <v/>
          </cell>
          <cell r="BB72" t="str">
            <v/>
          </cell>
          <cell r="BC72" t="str">
            <v/>
          </cell>
          <cell r="BD72" t="str">
            <v/>
          </cell>
          <cell r="BE72" t="str">
            <v/>
          </cell>
          <cell r="BF72" t="str">
            <v/>
          </cell>
        </row>
        <row r="73">
          <cell r="B73" t="str">
            <v/>
          </cell>
          <cell r="C73" t="str">
            <v/>
          </cell>
          <cell r="D73" t="str">
            <v/>
          </cell>
          <cell r="I73" t="str">
            <v/>
          </cell>
          <cell r="N73" t="str">
            <v/>
          </cell>
          <cell r="S73" t="str">
            <v/>
          </cell>
          <cell r="X73" t="str">
            <v/>
          </cell>
          <cell r="AC73" t="str">
            <v/>
          </cell>
          <cell r="AH73" t="str">
            <v/>
          </cell>
          <cell r="AM73" t="str">
            <v/>
          </cell>
          <cell r="AR73" t="str">
            <v/>
          </cell>
          <cell r="AX73" t="str">
            <v/>
          </cell>
          <cell r="AY73" t="str">
            <v/>
          </cell>
          <cell r="AZ73" t="str">
            <v/>
          </cell>
          <cell r="BA73" t="str">
            <v/>
          </cell>
          <cell r="BB73" t="str">
            <v/>
          </cell>
          <cell r="BC73" t="str">
            <v/>
          </cell>
          <cell r="BD73" t="str">
            <v/>
          </cell>
          <cell r="BE73" t="str">
            <v/>
          </cell>
          <cell r="BF73" t="str">
            <v/>
          </cell>
        </row>
        <row r="74">
          <cell r="B74" t="str">
            <v/>
          </cell>
          <cell r="C74" t="str">
            <v/>
          </cell>
          <cell r="D74" t="str">
            <v/>
          </cell>
          <cell r="I74" t="str">
            <v/>
          </cell>
          <cell r="N74" t="str">
            <v/>
          </cell>
          <cell r="S74" t="str">
            <v/>
          </cell>
          <cell r="X74" t="str">
            <v/>
          </cell>
          <cell r="AC74" t="str">
            <v/>
          </cell>
          <cell r="AH74" t="str">
            <v/>
          </cell>
          <cell r="AM74" t="str">
            <v/>
          </cell>
          <cell r="AR74" t="str">
            <v/>
          </cell>
          <cell r="AX74" t="str">
            <v/>
          </cell>
          <cell r="AY74" t="str">
            <v/>
          </cell>
          <cell r="AZ74" t="str">
            <v/>
          </cell>
          <cell r="BA74" t="str">
            <v/>
          </cell>
          <cell r="BB74" t="str">
            <v/>
          </cell>
          <cell r="BC74" t="str">
            <v/>
          </cell>
          <cell r="BD74" t="str">
            <v/>
          </cell>
          <cell r="BE74" t="str">
            <v/>
          </cell>
          <cell r="BF74" t="str">
            <v/>
          </cell>
        </row>
        <row r="75">
          <cell r="B75" t="str">
            <v/>
          </cell>
          <cell r="C75" t="str">
            <v/>
          </cell>
          <cell r="D75" t="str">
            <v/>
          </cell>
          <cell r="I75" t="str">
            <v/>
          </cell>
          <cell r="N75" t="str">
            <v/>
          </cell>
          <cell r="S75" t="str">
            <v/>
          </cell>
          <cell r="X75" t="str">
            <v/>
          </cell>
          <cell r="AC75" t="str">
            <v/>
          </cell>
          <cell r="AH75" t="str">
            <v/>
          </cell>
          <cell r="AM75" t="str">
            <v/>
          </cell>
          <cell r="AR75" t="str">
            <v/>
          </cell>
          <cell r="AX75" t="str">
            <v/>
          </cell>
          <cell r="AY75" t="str">
            <v/>
          </cell>
          <cell r="AZ75" t="str">
            <v/>
          </cell>
          <cell r="BA75" t="str">
            <v/>
          </cell>
          <cell r="BB75" t="str">
            <v/>
          </cell>
          <cell r="BC75" t="str">
            <v/>
          </cell>
          <cell r="BD75" t="str">
            <v/>
          </cell>
          <cell r="BE75" t="str">
            <v/>
          </cell>
          <cell r="BF75" t="str">
            <v/>
          </cell>
        </row>
        <row r="76">
          <cell r="B76" t="str">
            <v/>
          </cell>
          <cell r="C76" t="str">
            <v/>
          </cell>
          <cell r="D76" t="str">
            <v/>
          </cell>
          <cell r="I76" t="str">
            <v/>
          </cell>
          <cell r="N76" t="str">
            <v/>
          </cell>
          <cell r="S76" t="str">
            <v/>
          </cell>
          <cell r="X76" t="str">
            <v/>
          </cell>
          <cell r="AC76" t="str">
            <v/>
          </cell>
          <cell r="AH76" t="str">
            <v/>
          </cell>
          <cell r="AM76" t="str">
            <v/>
          </cell>
          <cell r="AR76" t="str">
            <v/>
          </cell>
          <cell r="AX76" t="str">
            <v/>
          </cell>
          <cell r="AY76" t="str">
            <v/>
          </cell>
          <cell r="AZ76" t="str">
            <v/>
          </cell>
          <cell r="BA76" t="str">
            <v/>
          </cell>
          <cell r="BB76" t="str">
            <v/>
          </cell>
          <cell r="BC76" t="str">
            <v/>
          </cell>
          <cell r="BD76" t="str">
            <v/>
          </cell>
          <cell r="BE76" t="str">
            <v/>
          </cell>
          <cell r="BF76" t="str">
            <v/>
          </cell>
        </row>
        <row r="77">
          <cell r="B77" t="str">
            <v/>
          </cell>
          <cell r="C77" t="str">
            <v/>
          </cell>
          <cell r="D77" t="str">
            <v/>
          </cell>
          <cell r="I77" t="str">
            <v/>
          </cell>
          <cell r="N77" t="str">
            <v/>
          </cell>
          <cell r="S77" t="str">
            <v/>
          </cell>
          <cell r="X77" t="str">
            <v/>
          </cell>
          <cell r="AC77" t="str">
            <v/>
          </cell>
          <cell r="AH77" t="str">
            <v/>
          </cell>
          <cell r="AM77" t="str">
            <v/>
          </cell>
          <cell r="AR77" t="str">
            <v/>
          </cell>
          <cell r="AX77" t="str">
            <v/>
          </cell>
          <cell r="AY77" t="str">
            <v/>
          </cell>
          <cell r="AZ77" t="str">
            <v/>
          </cell>
          <cell r="BA77" t="str">
            <v/>
          </cell>
          <cell r="BB77" t="str">
            <v/>
          </cell>
          <cell r="BC77" t="str">
            <v/>
          </cell>
          <cell r="BD77" t="str">
            <v/>
          </cell>
          <cell r="BE77" t="str">
            <v/>
          </cell>
          <cell r="BF77" t="str">
            <v/>
          </cell>
        </row>
        <row r="78">
          <cell r="B78" t="str">
            <v/>
          </cell>
          <cell r="C78" t="str">
            <v/>
          </cell>
          <cell r="D78" t="str">
            <v/>
          </cell>
          <cell r="I78" t="str">
            <v/>
          </cell>
          <cell r="N78" t="str">
            <v/>
          </cell>
          <cell r="S78" t="str">
            <v/>
          </cell>
          <cell r="X78" t="str">
            <v/>
          </cell>
          <cell r="AC78" t="str">
            <v/>
          </cell>
          <cell r="AH78" t="str">
            <v/>
          </cell>
          <cell r="AM78" t="str">
            <v/>
          </cell>
          <cell r="AR78" t="str">
            <v/>
          </cell>
          <cell r="AX78" t="str">
            <v/>
          </cell>
          <cell r="AY78" t="str">
            <v/>
          </cell>
          <cell r="AZ78" t="str">
            <v/>
          </cell>
          <cell r="BA78" t="str">
            <v/>
          </cell>
          <cell r="BB78" t="str">
            <v/>
          </cell>
          <cell r="BC78" t="str">
            <v/>
          </cell>
          <cell r="BD78" t="str">
            <v/>
          </cell>
          <cell r="BE78" t="str">
            <v/>
          </cell>
          <cell r="BF78" t="str">
            <v/>
          </cell>
        </row>
        <row r="79">
          <cell r="B79" t="str">
            <v/>
          </cell>
          <cell r="C79" t="str">
            <v/>
          </cell>
          <cell r="D79" t="str">
            <v/>
          </cell>
          <cell r="I79" t="str">
            <v/>
          </cell>
          <cell r="N79" t="str">
            <v/>
          </cell>
          <cell r="S79" t="str">
            <v/>
          </cell>
          <cell r="X79" t="str">
            <v/>
          </cell>
          <cell r="AC79" t="str">
            <v/>
          </cell>
          <cell r="AH79" t="str">
            <v/>
          </cell>
          <cell r="AM79" t="str">
            <v/>
          </cell>
          <cell r="AR79" t="str">
            <v/>
          </cell>
          <cell r="AX79" t="str">
            <v/>
          </cell>
          <cell r="AY79" t="str">
            <v/>
          </cell>
          <cell r="AZ79" t="str">
            <v/>
          </cell>
          <cell r="BA79" t="str">
            <v/>
          </cell>
          <cell r="BB79" t="str">
            <v/>
          </cell>
          <cell r="BC79" t="str">
            <v/>
          </cell>
          <cell r="BD79" t="str">
            <v/>
          </cell>
          <cell r="BE79" t="str">
            <v/>
          </cell>
          <cell r="BF79" t="str">
            <v/>
          </cell>
        </row>
        <row r="80">
          <cell r="B80" t="str">
            <v/>
          </cell>
          <cell r="C80" t="str">
            <v/>
          </cell>
          <cell r="D80" t="str">
            <v/>
          </cell>
          <cell r="I80" t="str">
            <v/>
          </cell>
          <cell r="N80" t="str">
            <v/>
          </cell>
          <cell r="S80" t="str">
            <v/>
          </cell>
          <cell r="X80" t="str">
            <v/>
          </cell>
          <cell r="AC80" t="str">
            <v/>
          </cell>
          <cell r="AH80" t="str">
            <v/>
          </cell>
          <cell r="AM80" t="str">
            <v/>
          </cell>
          <cell r="AR80" t="str">
            <v/>
          </cell>
          <cell r="AX80" t="str">
            <v/>
          </cell>
          <cell r="AY80" t="str">
            <v/>
          </cell>
          <cell r="AZ80" t="str">
            <v/>
          </cell>
          <cell r="BA80" t="str">
            <v/>
          </cell>
          <cell r="BB80" t="str">
            <v/>
          </cell>
          <cell r="BC80" t="str">
            <v/>
          </cell>
          <cell r="BD80" t="str">
            <v/>
          </cell>
          <cell r="BE80" t="str">
            <v/>
          </cell>
          <cell r="BF80" t="str">
            <v/>
          </cell>
        </row>
        <row r="81">
          <cell r="B81" t="str">
            <v/>
          </cell>
          <cell r="C81" t="str">
            <v/>
          </cell>
          <cell r="D81" t="str">
            <v/>
          </cell>
          <cell r="I81" t="str">
            <v/>
          </cell>
          <cell r="N81" t="str">
            <v/>
          </cell>
          <cell r="S81" t="str">
            <v/>
          </cell>
          <cell r="X81" t="str">
            <v/>
          </cell>
          <cell r="AC81" t="str">
            <v/>
          </cell>
          <cell r="AH81" t="str">
            <v/>
          </cell>
          <cell r="AM81" t="str">
            <v/>
          </cell>
          <cell r="AR81" t="str">
            <v/>
          </cell>
          <cell r="AX81" t="str">
            <v/>
          </cell>
          <cell r="AY81" t="str">
            <v/>
          </cell>
          <cell r="AZ81" t="str">
            <v/>
          </cell>
          <cell r="BA81" t="str">
            <v/>
          </cell>
          <cell r="BB81" t="str">
            <v/>
          </cell>
          <cell r="BC81" t="str">
            <v/>
          </cell>
          <cell r="BD81" t="str">
            <v/>
          </cell>
          <cell r="BE81" t="str">
            <v/>
          </cell>
          <cell r="BF81" t="str">
            <v/>
          </cell>
        </row>
        <row r="82">
          <cell r="B82" t="str">
            <v/>
          </cell>
          <cell r="C82" t="str">
            <v/>
          </cell>
          <cell r="D82" t="str">
            <v/>
          </cell>
          <cell r="I82" t="str">
            <v/>
          </cell>
          <cell r="N82" t="str">
            <v/>
          </cell>
          <cell r="S82" t="str">
            <v/>
          </cell>
          <cell r="X82" t="str">
            <v/>
          </cell>
          <cell r="AC82" t="str">
            <v/>
          </cell>
          <cell r="AH82" t="str">
            <v/>
          </cell>
          <cell r="AM82" t="str">
            <v/>
          </cell>
          <cell r="AR82" t="str">
            <v/>
          </cell>
          <cell r="AX82" t="str">
            <v/>
          </cell>
          <cell r="AY82" t="str">
            <v/>
          </cell>
          <cell r="AZ82" t="str">
            <v/>
          </cell>
          <cell r="BA82" t="str">
            <v/>
          </cell>
          <cell r="BB82" t="str">
            <v/>
          </cell>
          <cell r="BC82" t="str">
            <v/>
          </cell>
          <cell r="BD82" t="str">
            <v/>
          </cell>
          <cell r="BE82" t="str">
            <v/>
          </cell>
          <cell r="BF82" t="str">
            <v/>
          </cell>
        </row>
        <row r="83">
          <cell r="B83" t="str">
            <v/>
          </cell>
          <cell r="C83" t="str">
            <v/>
          </cell>
          <cell r="D83" t="str">
            <v/>
          </cell>
          <cell r="I83" t="str">
            <v/>
          </cell>
          <cell r="N83" t="str">
            <v/>
          </cell>
          <cell r="S83" t="str">
            <v/>
          </cell>
          <cell r="X83" t="str">
            <v/>
          </cell>
          <cell r="AC83" t="str">
            <v/>
          </cell>
          <cell r="AH83" t="str">
            <v/>
          </cell>
          <cell r="AM83" t="str">
            <v/>
          </cell>
          <cell r="AR83" t="str">
            <v/>
          </cell>
          <cell r="AX83" t="str">
            <v/>
          </cell>
          <cell r="AY83" t="str">
            <v/>
          </cell>
          <cell r="AZ83" t="str">
            <v/>
          </cell>
          <cell r="BA83" t="str">
            <v/>
          </cell>
          <cell r="BB83" t="str">
            <v/>
          </cell>
          <cell r="BC83" t="str">
            <v/>
          </cell>
          <cell r="BD83" t="str">
            <v/>
          </cell>
          <cell r="BE83" t="str">
            <v/>
          </cell>
          <cell r="BF83" t="str">
            <v/>
          </cell>
        </row>
        <row r="84">
          <cell r="B84" t="str">
            <v/>
          </cell>
          <cell r="C84" t="str">
            <v/>
          </cell>
          <cell r="D84" t="str">
            <v/>
          </cell>
          <cell r="I84" t="str">
            <v/>
          </cell>
          <cell r="N84" t="str">
            <v/>
          </cell>
          <cell r="S84" t="str">
            <v/>
          </cell>
          <cell r="X84" t="str">
            <v/>
          </cell>
          <cell r="AC84" t="str">
            <v/>
          </cell>
          <cell r="AH84" t="str">
            <v/>
          </cell>
          <cell r="AM84" t="str">
            <v/>
          </cell>
          <cell r="AR84" t="str">
            <v/>
          </cell>
          <cell r="AX84" t="str">
            <v/>
          </cell>
          <cell r="AY84" t="str">
            <v/>
          </cell>
          <cell r="AZ84" t="str">
            <v/>
          </cell>
          <cell r="BA84" t="str">
            <v/>
          </cell>
          <cell r="BB84" t="str">
            <v/>
          </cell>
          <cell r="BC84" t="str">
            <v/>
          </cell>
          <cell r="BD84" t="str">
            <v/>
          </cell>
          <cell r="BE84" t="str">
            <v/>
          </cell>
          <cell r="BF84" t="str">
            <v/>
          </cell>
        </row>
        <row r="85">
          <cell r="B85" t="str">
            <v/>
          </cell>
          <cell r="C85" t="str">
            <v/>
          </cell>
          <cell r="D85" t="str">
            <v/>
          </cell>
          <cell r="I85" t="str">
            <v/>
          </cell>
          <cell r="N85" t="str">
            <v/>
          </cell>
          <cell r="S85" t="str">
            <v/>
          </cell>
          <cell r="X85" t="str">
            <v/>
          </cell>
          <cell r="AC85" t="str">
            <v/>
          </cell>
          <cell r="AH85" t="str">
            <v/>
          </cell>
          <cell r="AM85" t="str">
            <v/>
          </cell>
          <cell r="AR85" t="str">
            <v/>
          </cell>
          <cell r="AX85" t="str">
            <v/>
          </cell>
          <cell r="AY85" t="str">
            <v/>
          </cell>
          <cell r="AZ85" t="str">
            <v/>
          </cell>
          <cell r="BA85" t="str">
            <v/>
          </cell>
          <cell r="BB85" t="str">
            <v/>
          </cell>
          <cell r="BC85" t="str">
            <v/>
          </cell>
          <cell r="BD85" t="str">
            <v/>
          </cell>
          <cell r="BE85" t="str">
            <v/>
          </cell>
          <cell r="BF85" t="str">
            <v/>
          </cell>
        </row>
        <row r="86">
          <cell r="B86" t="str">
            <v/>
          </cell>
          <cell r="C86" t="str">
            <v/>
          </cell>
          <cell r="D86" t="str">
            <v/>
          </cell>
          <cell r="I86" t="str">
            <v/>
          </cell>
          <cell r="N86" t="str">
            <v/>
          </cell>
          <cell r="S86" t="str">
            <v/>
          </cell>
          <cell r="X86" t="str">
            <v/>
          </cell>
          <cell r="AC86" t="str">
            <v/>
          </cell>
          <cell r="AH86" t="str">
            <v/>
          </cell>
          <cell r="AM86" t="str">
            <v/>
          </cell>
          <cell r="AR86" t="str">
            <v/>
          </cell>
          <cell r="AX86" t="str">
            <v/>
          </cell>
          <cell r="AY86" t="str">
            <v/>
          </cell>
          <cell r="AZ86" t="str">
            <v/>
          </cell>
          <cell r="BA86" t="str">
            <v/>
          </cell>
          <cell r="BB86" t="str">
            <v/>
          </cell>
          <cell r="BC86" t="str">
            <v/>
          </cell>
          <cell r="BD86" t="str">
            <v/>
          </cell>
          <cell r="BE86" t="str">
            <v/>
          </cell>
          <cell r="BF86" t="str">
            <v/>
          </cell>
        </row>
        <row r="87">
          <cell r="B87" t="str">
            <v/>
          </cell>
          <cell r="C87" t="str">
            <v/>
          </cell>
          <cell r="D87" t="str">
            <v/>
          </cell>
          <cell r="I87" t="str">
            <v/>
          </cell>
          <cell r="N87" t="str">
            <v/>
          </cell>
          <cell r="S87" t="str">
            <v/>
          </cell>
          <cell r="X87" t="str">
            <v/>
          </cell>
          <cell r="AC87" t="str">
            <v/>
          </cell>
          <cell r="AH87" t="str">
            <v/>
          </cell>
          <cell r="AM87" t="str">
            <v/>
          </cell>
          <cell r="AR87" t="str">
            <v/>
          </cell>
          <cell r="AX87" t="str">
            <v/>
          </cell>
          <cell r="AY87" t="str">
            <v/>
          </cell>
          <cell r="AZ87" t="str">
            <v/>
          </cell>
          <cell r="BA87" t="str">
            <v/>
          </cell>
          <cell r="BB87" t="str">
            <v/>
          </cell>
          <cell r="BC87" t="str">
            <v/>
          </cell>
          <cell r="BD87" t="str">
            <v/>
          </cell>
          <cell r="BE87" t="str">
            <v/>
          </cell>
          <cell r="BF87" t="str">
            <v/>
          </cell>
        </row>
        <row r="88">
          <cell r="B88" t="str">
            <v/>
          </cell>
          <cell r="C88" t="str">
            <v/>
          </cell>
          <cell r="D88" t="str">
            <v/>
          </cell>
          <cell r="I88" t="str">
            <v/>
          </cell>
          <cell r="N88" t="str">
            <v/>
          </cell>
          <cell r="S88" t="str">
            <v/>
          </cell>
          <cell r="X88" t="str">
            <v/>
          </cell>
          <cell r="AC88" t="str">
            <v/>
          </cell>
          <cell r="AH88" t="str">
            <v/>
          </cell>
          <cell r="AM88" t="str">
            <v/>
          </cell>
          <cell r="AR88" t="str">
            <v/>
          </cell>
          <cell r="AX88" t="str">
            <v/>
          </cell>
          <cell r="AY88" t="str">
            <v/>
          </cell>
          <cell r="AZ88" t="str">
            <v/>
          </cell>
          <cell r="BA88" t="str">
            <v/>
          </cell>
          <cell r="BB88" t="str">
            <v/>
          </cell>
          <cell r="BC88" t="str">
            <v/>
          </cell>
          <cell r="BD88" t="str">
            <v/>
          </cell>
          <cell r="BE88" t="str">
            <v/>
          </cell>
          <cell r="BF88" t="str">
            <v/>
          </cell>
        </row>
        <row r="89">
          <cell r="B89" t="str">
            <v/>
          </cell>
          <cell r="C89" t="str">
            <v/>
          </cell>
          <cell r="D89" t="str">
            <v/>
          </cell>
          <cell r="I89" t="str">
            <v/>
          </cell>
          <cell r="N89" t="str">
            <v/>
          </cell>
          <cell r="S89" t="str">
            <v/>
          </cell>
          <cell r="X89" t="str">
            <v/>
          </cell>
          <cell r="AC89" t="str">
            <v/>
          </cell>
          <cell r="AH89" t="str">
            <v/>
          </cell>
          <cell r="AM89" t="str">
            <v/>
          </cell>
          <cell r="AR89" t="str">
            <v/>
          </cell>
          <cell r="AX89" t="str">
            <v/>
          </cell>
          <cell r="AY89" t="str">
            <v/>
          </cell>
          <cell r="AZ89" t="str">
            <v/>
          </cell>
          <cell r="BA89" t="str">
            <v/>
          </cell>
          <cell r="BB89" t="str">
            <v/>
          </cell>
          <cell r="BC89" t="str">
            <v/>
          </cell>
          <cell r="BD89" t="str">
            <v/>
          </cell>
          <cell r="BE89" t="str">
            <v/>
          </cell>
          <cell r="BF89" t="str">
            <v/>
          </cell>
        </row>
        <row r="90">
          <cell r="B90" t="str">
            <v/>
          </cell>
          <cell r="C90" t="str">
            <v/>
          </cell>
          <cell r="D90" t="str">
            <v/>
          </cell>
          <cell r="I90" t="str">
            <v/>
          </cell>
          <cell r="N90" t="str">
            <v/>
          </cell>
          <cell r="S90" t="str">
            <v/>
          </cell>
          <cell r="X90" t="str">
            <v/>
          </cell>
          <cell r="AC90" t="str">
            <v/>
          </cell>
          <cell r="AH90" t="str">
            <v/>
          </cell>
          <cell r="AM90" t="str">
            <v/>
          </cell>
          <cell r="AR90" t="str">
            <v/>
          </cell>
          <cell r="AX90" t="str">
            <v/>
          </cell>
          <cell r="AY90" t="str">
            <v/>
          </cell>
          <cell r="AZ90" t="str">
            <v/>
          </cell>
          <cell r="BA90" t="str">
            <v/>
          </cell>
          <cell r="BB90" t="str">
            <v/>
          </cell>
          <cell r="BC90" t="str">
            <v/>
          </cell>
          <cell r="BD90" t="str">
            <v/>
          </cell>
          <cell r="BE90" t="str">
            <v/>
          </cell>
          <cell r="BF90" t="str">
            <v/>
          </cell>
        </row>
        <row r="91">
          <cell r="B91" t="str">
            <v/>
          </cell>
          <cell r="C91" t="str">
            <v/>
          </cell>
          <cell r="D91" t="str">
            <v/>
          </cell>
          <cell r="I91" t="str">
            <v/>
          </cell>
          <cell r="N91" t="str">
            <v/>
          </cell>
          <cell r="S91" t="str">
            <v/>
          </cell>
          <cell r="X91" t="str">
            <v/>
          </cell>
          <cell r="AC91" t="str">
            <v/>
          </cell>
          <cell r="AH91" t="str">
            <v/>
          </cell>
          <cell r="AM91" t="str">
            <v/>
          </cell>
          <cell r="AR91" t="str">
            <v/>
          </cell>
          <cell r="AX91" t="str">
            <v/>
          </cell>
          <cell r="AY91" t="str">
            <v/>
          </cell>
          <cell r="AZ91" t="str">
            <v/>
          </cell>
          <cell r="BA91" t="str">
            <v/>
          </cell>
          <cell r="BB91" t="str">
            <v/>
          </cell>
          <cell r="BC91" t="str">
            <v/>
          </cell>
          <cell r="BD91" t="str">
            <v/>
          </cell>
          <cell r="BE91" t="str">
            <v/>
          </cell>
          <cell r="BF91" t="str">
            <v/>
          </cell>
        </row>
        <row r="92">
          <cell r="B92" t="str">
            <v/>
          </cell>
          <cell r="C92" t="str">
            <v/>
          </cell>
          <cell r="D92" t="str">
            <v/>
          </cell>
          <cell r="I92" t="str">
            <v/>
          </cell>
          <cell r="N92" t="str">
            <v/>
          </cell>
          <cell r="S92" t="str">
            <v/>
          </cell>
          <cell r="X92" t="str">
            <v/>
          </cell>
          <cell r="AC92" t="str">
            <v/>
          </cell>
          <cell r="AH92" t="str">
            <v/>
          </cell>
          <cell r="AM92" t="str">
            <v/>
          </cell>
          <cell r="AR92" t="str">
            <v/>
          </cell>
          <cell r="AX92" t="str">
            <v/>
          </cell>
          <cell r="AY92" t="str">
            <v/>
          </cell>
          <cell r="AZ92" t="str">
            <v/>
          </cell>
          <cell r="BA92" t="str">
            <v/>
          </cell>
          <cell r="BB92" t="str">
            <v/>
          </cell>
          <cell r="BC92" t="str">
            <v/>
          </cell>
          <cell r="BD92" t="str">
            <v/>
          </cell>
          <cell r="BE92" t="str">
            <v/>
          </cell>
          <cell r="BF92" t="str">
            <v/>
          </cell>
        </row>
        <row r="93">
          <cell r="B93" t="str">
            <v/>
          </cell>
          <cell r="C93" t="str">
            <v/>
          </cell>
          <cell r="D93" t="str">
            <v/>
          </cell>
          <cell r="I93" t="str">
            <v/>
          </cell>
          <cell r="N93" t="str">
            <v/>
          </cell>
          <cell r="S93" t="str">
            <v/>
          </cell>
          <cell r="X93" t="str">
            <v/>
          </cell>
          <cell r="AC93" t="str">
            <v/>
          </cell>
          <cell r="AH93" t="str">
            <v/>
          </cell>
          <cell r="AM93" t="str">
            <v/>
          </cell>
          <cell r="AR93" t="str">
            <v/>
          </cell>
          <cell r="AX93" t="str">
            <v/>
          </cell>
          <cell r="AY93" t="str">
            <v/>
          </cell>
          <cell r="AZ93" t="str">
            <v/>
          </cell>
          <cell r="BA93" t="str">
            <v/>
          </cell>
          <cell r="BB93" t="str">
            <v/>
          </cell>
          <cell r="BC93" t="str">
            <v/>
          </cell>
          <cell r="BD93" t="str">
            <v/>
          </cell>
          <cell r="BE93" t="str">
            <v/>
          </cell>
          <cell r="BF93" t="str">
            <v/>
          </cell>
        </row>
        <row r="94">
          <cell r="B94" t="str">
            <v/>
          </cell>
          <cell r="C94" t="str">
            <v/>
          </cell>
          <cell r="D94" t="str">
            <v/>
          </cell>
          <cell r="I94" t="str">
            <v/>
          </cell>
          <cell r="N94" t="str">
            <v/>
          </cell>
          <cell r="S94" t="str">
            <v/>
          </cell>
          <cell r="X94" t="str">
            <v/>
          </cell>
          <cell r="AC94" t="str">
            <v/>
          </cell>
          <cell r="AH94" t="str">
            <v/>
          </cell>
          <cell r="AM94" t="str">
            <v/>
          </cell>
          <cell r="AR94" t="str">
            <v/>
          </cell>
          <cell r="AX94" t="str">
            <v/>
          </cell>
          <cell r="AY94" t="str">
            <v/>
          </cell>
          <cell r="AZ94" t="str">
            <v/>
          </cell>
          <cell r="BA94" t="str">
            <v/>
          </cell>
          <cell r="BB94" t="str">
            <v/>
          </cell>
          <cell r="BC94" t="str">
            <v/>
          </cell>
          <cell r="BD94" t="str">
            <v/>
          </cell>
          <cell r="BE94" t="str">
            <v/>
          </cell>
          <cell r="BF94" t="str">
            <v/>
          </cell>
        </row>
        <row r="95">
          <cell r="B95" t="str">
            <v/>
          </cell>
          <cell r="C95" t="str">
            <v/>
          </cell>
          <cell r="D95" t="str">
            <v/>
          </cell>
          <cell r="I95" t="str">
            <v/>
          </cell>
          <cell r="N95" t="str">
            <v/>
          </cell>
          <cell r="S95" t="str">
            <v/>
          </cell>
          <cell r="X95" t="str">
            <v/>
          </cell>
          <cell r="AC95" t="str">
            <v/>
          </cell>
          <cell r="AH95" t="str">
            <v/>
          </cell>
          <cell r="AM95" t="str">
            <v/>
          </cell>
          <cell r="AR95" t="str">
            <v/>
          </cell>
          <cell r="AX95" t="str">
            <v/>
          </cell>
          <cell r="AY95" t="str">
            <v/>
          </cell>
          <cell r="AZ95" t="str">
            <v/>
          </cell>
          <cell r="BA95" t="str">
            <v/>
          </cell>
          <cell r="BB95" t="str">
            <v/>
          </cell>
          <cell r="BC95" t="str">
            <v/>
          </cell>
          <cell r="BD95" t="str">
            <v/>
          </cell>
          <cell r="BE95" t="str">
            <v/>
          </cell>
          <cell r="BF95" t="str">
            <v/>
          </cell>
        </row>
        <row r="96">
          <cell r="B96" t="str">
            <v/>
          </cell>
          <cell r="C96" t="str">
            <v/>
          </cell>
          <cell r="D96" t="str">
            <v/>
          </cell>
          <cell r="I96" t="str">
            <v/>
          </cell>
          <cell r="N96" t="str">
            <v/>
          </cell>
          <cell r="S96" t="str">
            <v/>
          </cell>
          <cell r="X96" t="str">
            <v/>
          </cell>
          <cell r="AC96" t="str">
            <v/>
          </cell>
          <cell r="AH96" t="str">
            <v/>
          </cell>
          <cell r="AM96" t="str">
            <v/>
          </cell>
          <cell r="AR96" t="str">
            <v/>
          </cell>
          <cell r="AX96" t="str">
            <v/>
          </cell>
          <cell r="AY96" t="str">
            <v/>
          </cell>
          <cell r="AZ96" t="str">
            <v/>
          </cell>
          <cell r="BA96" t="str">
            <v/>
          </cell>
          <cell r="BB96" t="str">
            <v/>
          </cell>
          <cell r="BC96" t="str">
            <v/>
          </cell>
          <cell r="BD96" t="str">
            <v/>
          </cell>
          <cell r="BE96" t="str">
            <v/>
          </cell>
          <cell r="BF96" t="str">
            <v/>
          </cell>
        </row>
        <row r="97">
          <cell r="B97" t="str">
            <v/>
          </cell>
          <cell r="C97" t="str">
            <v/>
          </cell>
          <cell r="D97" t="str">
            <v/>
          </cell>
          <cell r="I97" t="str">
            <v/>
          </cell>
          <cell r="N97" t="str">
            <v/>
          </cell>
          <cell r="S97" t="str">
            <v/>
          </cell>
          <cell r="X97" t="str">
            <v/>
          </cell>
          <cell r="AC97" t="str">
            <v/>
          </cell>
          <cell r="AH97" t="str">
            <v/>
          </cell>
          <cell r="AM97" t="str">
            <v/>
          </cell>
          <cell r="AR97" t="str">
            <v/>
          </cell>
          <cell r="AX97" t="str">
            <v/>
          </cell>
          <cell r="AY97" t="str">
            <v/>
          </cell>
          <cell r="AZ97" t="str">
            <v/>
          </cell>
          <cell r="BA97" t="str">
            <v/>
          </cell>
          <cell r="BB97" t="str">
            <v/>
          </cell>
          <cell r="BC97" t="str">
            <v/>
          </cell>
          <cell r="BD97" t="str">
            <v/>
          </cell>
          <cell r="BE97" t="str">
            <v/>
          </cell>
          <cell r="BF97" t="str">
            <v/>
          </cell>
        </row>
        <row r="98">
          <cell r="B98" t="str">
            <v/>
          </cell>
          <cell r="C98" t="str">
            <v/>
          </cell>
          <cell r="D98" t="str">
            <v/>
          </cell>
          <cell r="I98" t="str">
            <v/>
          </cell>
          <cell r="N98" t="str">
            <v/>
          </cell>
          <cell r="S98" t="str">
            <v/>
          </cell>
          <cell r="X98" t="str">
            <v/>
          </cell>
          <cell r="AC98" t="str">
            <v/>
          </cell>
          <cell r="AH98" t="str">
            <v/>
          </cell>
          <cell r="AM98" t="str">
            <v/>
          </cell>
          <cell r="AR98" t="str">
            <v/>
          </cell>
          <cell r="AX98" t="str">
            <v/>
          </cell>
          <cell r="AY98" t="str">
            <v/>
          </cell>
          <cell r="AZ98" t="str">
            <v/>
          </cell>
          <cell r="BA98" t="str">
            <v/>
          </cell>
          <cell r="BB98" t="str">
            <v/>
          </cell>
          <cell r="BC98" t="str">
            <v/>
          </cell>
          <cell r="BD98" t="str">
            <v/>
          </cell>
          <cell r="BE98" t="str">
            <v/>
          </cell>
          <cell r="BF98" t="str">
            <v/>
          </cell>
        </row>
        <row r="99">
          <cell r="B99" t="str">
            <v/>
          </cell>
          <cell r="C99" t="str">
            <v/>
          </cell>
          <cell r="D99" t="str">
            <v/>
          </cell>
          <cell r="I99" t="str">
            <v/>
          </cell>
          <cell r="N99" t="str">
            <v/>
          </cell>
          <cell r="S99" t="str">
            <v/>
          </cell>
          <cell r="X99" t="str">
            <v/>
          </cell>
          <cell r="AC99" t="str">
            <v/>
          </cell>
          <cell r="AH99" t="str">
            <v/>
          </cell>
          <cell r="AM99" t="str">
            <v/>
          </cell>
          <cell r="AR99" t="str">
            <v/>
          </cell>
          <cell r="AX99" t="str">
            <v/>
          </cell>
          <cell r="AY99" t="str">
            <v/>
          </cell>
          <cell r="AZ99" t="str">
            <v/>
          </cell>
          <cell r="BA99" t="str">
            <v/>
          </cell>
          <cell r="BB99" t="str">
            <v/>
          </cell>
          <cell r="BC99" t="str">
            <v/>
          </cell>
          <cell r="BD99" t="str">
            <v/>
          </cell>
          <cell r="BE99" t="str">
            <v/>
          </cell>
          <cell r="BF99" t="str">
            <v/>
          </cell>
        </row>
        <row r="100">
          <cell r="B100" t="str">
            <v/>
          </cell>
          <cell r="C100" t="str">
            <v/>
          </cell>
          <cell r="D100" t="str">
            <v/>
          </cell>
          <cell r="I100" t="str">
            <v/>
          </cell>
          <cell r="N100" t="str">
            <v/>
          </cell>
          <cell r="S100" t="str">
            <v/>
          </cell>
          <cell r="X100" t="str">
            <v/>
          </cell>
          <cell r="AC100" t="str">
            <v/>
          </cell>
          <cell r="AH100" t="str">
            <v/>
          </cell>
          <cell r="AM100" t="str">
            <v/>
          </cell>
          <cell r="AR100" t="str">
            <v/>
          </cell>
          <cell r="AX100" t="str">
            <v/>
          </cell>
          <cell r="AY100" t="str">
            <v/>
          </cell>
          <cell r="AZ100" t="str">
            <v/>
          </cell>
          <cell r="BA100" t="str">
            <v/>
          </cell>
          <cell r="BB100" t="str">
            <v/>
          </cell>
          <cell r="BC100" t="str">
            <v/>
          </cell>
          <cell r="BD100" t="str">
            <v/>
          </cell>
          <cell r="BE100" t="str">
            <v/>
          </cell>
          <cell r="BF100" t="str">
            <v/>
          </cell>
        </row>
        <row r="101">
          <cell r="B101" t="str">
            <v/>
          </cell>
          <cell r="C101" t="str">
            <v/>
          </cell>
          <cell r="D101" t="str">
            <v/>
          </cell>
          <cell r="I101" t="str">
            <v/>
          </cell>
          <cell r="N101" t="str">
            <v/>
          </cell>
          <cell r="S101" t="str">
            <v/>
          </cell>
          <cell r="X101" t="str">
            <v/>
          </cell>
          <cell r="AC101" t="str">
            <v/>
          </cell>
          <cell r="AH101" t="str">
            <v/>
          </cell>
          <cell r="AM101" t="str">
            <v/>
          </cell>
          <cell r="AR101" t="str">
            <v/>
          </cell>
          <cell r="AX101" t="str">
            <v/>
          </cell>
          <cell r="AY101" t="str">
            <v/>
          </cell>
          <cell r="AZ101" t="str">
            <v/>
          </cell>
          <cell r="BA101" t="str">
            <v/>
          </cell>
          <cell r="BB101" t="str">
            <v/>
          </cell>
          <cell r="BC101" t="str">
            <v/>
          </cell>
          <cell r="BD101" t="str">
            <v/>
          </cell>
          <cell r="BE101" t="str">
            <v/>
          </cell>
          <cell r="BF101" t="str">
            <v/>
          </cell>
        </row>
        <row r="102">
          <cell r="B102" t="str">
            <v/>
          </cell>
          <cell r="C102" t="str">
            <v/>
          </cell>
          <cell r="D102" t="str">
            <v/>
          </cell>
          <cell r="I102" t="str">
            <v/>
          </cell>
          <cell r="N102" t="str">
            <v/>
          </cell>
          <cell r="S102" t="str">
            <v/>
          </cell>
          <cell r="X102" t="str">
            <v/>
          </cell>
          <cell r="AC102" t="str">
            <v/>
          </cell>
          <cell r="AH102" t="str">
            <v/>
          </cell>
          <cell r="AM102" t="str">
            <v/>
          </cell>
          <cell r="AR102" t="str">
            <v/>
          </cell>
          <cell r="AX102" t="str">
            <v/>
          </cell>
          <cell r="AY102" t="str">
            <v/>
          </cell>
          <cell r="AZ102" t="str">
            <v/>
          </cell>
          <cell r="BA102" t="str">
            <v/>
          </cell>
          <cell r="BB102" t="str">
            <v/>
          </cell>
          <cell r="BC102" t="str">
            <v/>
          </cell>
          <cell r="BD102" t="str">
            <v/>
          </cell>
          <cell r="BE102" t="str">
            <v/>
          </cell>
          <cell r="BF102" t="str">
            <v/>
          </cell>
        </row>
        <row r="103">
          <cell r="B103" t="str">
            <v/>
          </cell>
          <cell r="C103" t="str">
            <v/>
          </cell>
          <cell r="D103" t="str">
            <v/>
          </cell>
          <cell r="I103" t="str">
            <v/>
          </cell>
          <cell r="N103" t="str">
            <v/>
          </cell>
          <cell r="S103" t="str">
            <v/>
          </cell>
          <cell r="X103" t="str">
            <v/>
          </cell>
          <cell r="AC103" t="str">
            <v/>
          </cell>
          <cell r="AH103" t="str">
            <v/>
          </cell>
          <cell r="AM103" t="str">
            <v/>
          </cell>
          <cell r="AR103" t="str">
            <v/>
          </cell>
          <cell r="AX103" t="str">
            <v/>
          </cell>
          <cell r="AY103" t="str">
            <v/>
          </cell>
          <cell r="AZ103" t="str">
            <v/>
          </cell>
          <cell r="BA103" t="str">
            <v/>
          </cell>
          <cell r="BB103" t="str">
            <v/>
          </cell>
          <cell r="BC103" t="str">
            <v/>
          </cell>
          <cell r="BD103" t="str">
            <v/>
          </cell>
          <cell r="BE103" t="str">
            <v/>
          </cell>
          <cell r="BF103" t="str">
            <v/>
          </cell>
        </row>
        <row r="104">
          <cell r="B104" t="str">
            <v/>
          </cell>
          <cell r="C104" t="str">
            <v/>
          </cell>
          <cell r="D104" t="str">
            <v/>
          </cell>
          <cell r="I104" t="str">
            <v/>
          </cell>
          <cell r="N104" t="str">
            <v/>
          </cell>
          <cell r="S104" t="str">
            <v/>
          </cell>
          <cell r="X104" t="str">
            <v/>
          </cell>
          <cell r="AC104" t="str">
            <v/>
          </cell>
          <cell r="AH104" t="str">
            <v/>
          </cell>
          <cell r="AM104" t="str">
            <v/>
          </cell>
          <cell r="AR104" t="str">
            <v/>
          </cell>
          <cell r="AX104" t="str">
            <v/>
          </cell>
          <cell r="AY104" t="str">
            <v/>
          </cell>
          <cell r="AZ104" t="str">
            <v/>
          </cell>
          <cell r="BA104" t="str">
            <v/>
          </cell>
          <cell r="BB104" t="str">
            <v/>
          </cell>
          <cell r="BC104" t="str">
            <v/>
          </cell>
          <cell r="BD104" t="str">
            <v/>
          </cell>
          <cell r="BE104" t="str">
            <v/>
          </cell>
          <cell r="BF104" t="str">
            <v/>
          </cell>
        </row>
        <row r="105">
          <cell r="B105" t="str">
            <v/>
          </cell>
          <cell r="C105" t="str">
            <v/>
          </cell>
          <cell r="D105" t="str">
            <v/>
          </cell>
          <cell r="I105" t="str">
            <v/>
          </cell>
          <cell r="N105" t="str">
            <v/>
          </cell>
          <cell r="S105" t="str">
            <v/>
          </cell>
          <cell r="X105" t="str">
            <v/>
          </cell>
          <cell r="AC105" t="str">
            <v/>
          </cell>
          <cell r="AH105" t="str">
            <v/>
          </cell>
          <cell r="AM105" t="str">
            <v/>
          </cell>
          <cell r="AR105" t="str">
            <v/>
          </cell>
          <cell r="AX105" t="str">
            <v/>
          </cell>
          <cell r="AY105" t="str">
            <v/>
          </cell>
          <cell r="AZ105" t="str">
            <v/>
          </cell>
          <cell r="BA105" t="str">
            <v/>
          </cell>
          <cell r="BB105" t="str">
            <v/>
          </cell>
          <cell r="BC105" t="str">
            <v/>
          </cell>
          <cell r="BD105" t="str">
            <v/>
          </cell>
          <cell r="BE105" t="str">
            <v/>
          </cell>
          <cell r="BF105" t="str">
            <v/>
          </cell>
        </row>
        <row r="106">
          <cell r="B106" t="str">
            <v/>
          </cell>
          <cell r="C106" t="str">
            <v/>
          </cell>
          <cell r="D106" t="str">
            <v/>
          </cell>
          <cell r="I106" t="str">
            <v/>
          </cell>
          <cell r="N106" t="str">
            <v/>
          </cell>
          <cell r="S106" t="str">
            <v/>
          </cell>
          <cell r="X106" t="str">
            <v/>
          </cell>
          <cell r="AC106" t="str">
            <v/>
          </cell>
          <cell r="AH106" t="str">
            <v/>
          </cell>
          <cell r="AM106" t="str">
            <v/>
          </cell>
          <cell r="AR106" t="str">
            <v/>
          </cell>
          <cell r="AX106" t="str">
            <v/>
          </cell>
          <cell r="AY106" t="str">
            <v/>
          </cell>
          <cell r="AZ106" t="str">
            <v/>
          </cell>
          <cell r="BA106" t="str">
            <v/>
          </cell>
          <cell r="BB106" t="str">
            <v/>
          </cell>
          <cell r="BC106" t="str">
            <v/>
          </cell>
          <cell r="BD106" t="str">
            <v/>
          </cell>
          <cell r="BE106" t="str">
            <v/>
          </cell>
          <cell r="BF106" t="str">
            <v/>
          </cell>
        </row>
        <row r="107">
          <cell r="B107" t="str">
            <v/>
          </cell>
          <cell r="C107" t="str">
            <v/>
          </cell>
          <cell r="D107" t="str">
            <v/>
          </cell>
          <cell r="I107" t="str">
            <v/>
          </cell>
          <cell r="N107" t="str">
            <v/>
          </cell>
          <cell r="S107" t="str">
            <v/>
          </cell>
          <cell r="X107" t="str">
            <v/>
          </cell>
          <cell r="AC107" t="str">
            <v/>
          </cell>
          <cell r="AH107" t="str">
            <v/>
          </cell>
          <cell r="AM107" t="str">
            <v/>
          </cell>
          <cell r="AR107" t="str">
            <v/>
          </cell>
          <cell r="AX107" t="str">
            <v/>
          </cell>
          <cell r="AY107" t="str">
            <v/>
          </cell>
          <cell r="AZ107" t="str">
            <v/>
          </cell>
          <cell r="BA107" t="str">
            <v/>
          </cell>
          <cell r="BB107" t="str">
            <v/>
          </cell>
          <cell r="BC107" t="str">
            <v/>
          </cell>
          <cell r="BD107" t="str">
            <v/>
          </cell>
          <cell r="BE107" t="str">
            <v/>
          </cell>
          <cell r="BF107" t="str">
            <v/>
          </cell>
        </row>
        <row r="108">
          <cell r="B108" t="str">
            <v/>
          </cell>
          <cell r="C108" t="str">
            <v/>
          </cell>
          <cell r="D108" t="str">
            <v/>
          </cell>
          <cell r="I108" t="str">
            <v/>
          </cell>
          <cell r="N108" t="str">
            <v/>
          </cell>
          <cell r="S108" t="str">
            <v/>
          </cell>
          <cell r="X108" t="str">
            <v/>
          </cell>
          <cell r="AC108" t="str">
            <v/>
          </cell>
          <cell r="AH108" t="str">
            <v/>
          </cell>
          <cell r="AM108" t="str">
            <v/>
          </cell>
          <cell r="AR108" t="str">
            <v/>
          </cell>
          <cell r="AX108" t="str">
            <v/>
          </cell>
          <cell r="AY108" t="str">
            <v/>
          </cell>
          <cell r="AZ108" t="str">
            <v/>
          </cell>
          <cell r="BA108" t="str">
            <v/>
          </cell>
          <cell r="BB108" t="str">
            <v/>
          </cell>
          <cell r="BC108" t="str">
            <v/>
          </cell>
          <cell r="BD108" t="str">
            <v/>
          </cell>
          <cell r="BE108" t="str">
            <v/>
          </cell>
          <cell r="BF108" t="str">
            <v/>
          </cell>
        </row>
        <row r="109">
          <cell r="B109" t="str">
            <v/>
          </cell>
          <cell r="C109" t="str">
            <v/>
          </cell>
          <cell r="D109" t="str">
            <v/>
          </cell>
          <cell r="I109" t="str">
            <v/>
          </cell>
          <cell r="N109" t="str">
            <v/>
          </cell>
          <cell r="S109" t="str">
            <v/>
          </cell>
          <cell r="X109" t="str">
            <v/>
          </cell>
          <cell r="AC109" t="str">
            <v/>
          </cell>
          <cell r="AH109" t="str">
            <v/>
          </cell>
          <cell r="AM109" t="str">
            <v/>
          </cell>
          <cell r="AR109" t="str">
            <v/>
          </cell>
          <cell r="AX109" t="str">
            <v/>
          </cell>
          <cell r="AY109" t="str">
            <v/>
          </cell>
          <cell r="AZ109" t="str">
            <v/>
          </cell>
          <cell r="BA109" t="str">
            <v/>
          </cell>
          <cell r="BB109" t="str">
            <v/>
          </cell>
          <cell r="BC109" t="str">
            <v/>
          </cell>
          <cell r="BD109" t="str">
            <v/>
          </cell>
          <cell r="BE109" t="str">
            <v/>
          </cell>
          <cell r="BF109" t="str">
            <v/>
          </cell>
        </row>
        <row r="110">
          <cell r="B110" t="str">
            <v/>
          </cell>
          <cell r="C110" t="str">
            <v/>
          </cell>
          <cell r="D110" t="str">
            <v/>
          </cell>
          <cell r="I110" t="str">
            <v/>
          </cell>
          <cell r="N110" t="str">
            <v/>
          </cell>
          <cell r="S110" t="str">
            <v/>
          </cell>
          <cell r="X110" t="str">
            <v/>
          </cell>
          <cell r="AC110" t="str">
            <v/>
          </cell>
          <cell r="AH110" t="str">
            <v/>
          </cell>
          <cell r="AM110" t="str">
            <v/>
          </cell>
          <cell r="AR110" t="str">
            <v/>
          </cell>
          <cell r="AX110" t="str">
            <v/>
          </cell>
          <cell r="AY110" t="str">
            <v/>
          </cell>
          <cell r="AZ110" t="str">
            <v/>
          </cell>
          <cell r="BA110" t="str">
            <v/>
          </cell>
          <cell r="BB110" t="str">
            <v/>
          </cell>
          <cell r="BC110" t="str">
            <v/>
          </cell>
          <cell r="BD110" t="str">
            <v/>
          </cell>
          <cell r="BE110" t="str">
            <v/>
          </cell>
          <cell r="BF110" t="str">
            <v/>
          </cell>
        </row>
        <row r="111">
          <cell r="B111" t="str">
            <v/>
          </cell>
          <cell r="C111" t="str">
            <v/>
          </cell>
          <cell r="D111" t="str">
            <v/>
          </cell>
          <cell r="I111" t="str">
            <v/>
          </cell>
          <cell r="N111" t="str">
            <v/>
          </cell>
          <cell r="S111" t="str">
            <v/>
          </cell>
          <cell r="X111" t="str">
            <v/>
          </cell>
          <cell r="AC111" t="str">
            <v/>
          </cell>
          <cell r="AH111" t="str">
            <v/>
          </cell>
          <cell r="AM111" t="str">
            <v/>
          </cell>
          <cell r="AR111" t="str">
            <v/>
          </cell>
          <cell r="AX111" t="str">
            <v/>
          </cell>
          <cell r="AY111" t="str">
            <v/>
          </cell>
          <cell r="AZ111" t="str">
            <v/>
          </cell>
          <cell r="BA111" t="str">
            <v/>
          </cell>
          <cell r="BB111" t="str">
            <v/>
          </cell>
          <cell r="BC111" t="str">
            <v/>
          </cell>
          <cell r="BD111" t="str">
            <v/>
          </cell>
          <cell r="BE111" t="str">
            <v/>
          </cell>
          <cell r="BF111" t="str">
            <v/>
          </cell>
        </row>
        <row r="112">
          <cell r="B112" t="str">
            <v/>
          </cell>
          <cell r="C112" t="str">
            <v/>
          </cell>
          <cell r="D112" t="str">
            <v/>
          </cell>
          <cell r="I112" t="str">
            <v/>
          </cell>
          <cell r="N112" t="str">
            <v/>
          </cell>
          <cell r="S112" t="str">
            <v/>
          </cell>
          <cell r="X112" t="str">
            <v/>
          </cell>
          <cell r="AC112" t="str">
            <v/>
          </cell>
          <cell r="AH112" t="str">
            <v/>
          </cell>
          <cell r="AM112" t="str">
            <v/>
          </cell>
          <cell r="AR112" t="str">
            <v/>
          </cell>
          <cell r="AX112" t="str">
            <v/>
          </cell>
          <cell r="AY112" t="str">
            <v/>
          </cell>
          <cell r="AZ112" t="str">
            <v/>
          </cell>
          <cell r="BA112" t="str">
            <v/>
          </cell>
          <cell r="BB112" t="str">
            <v/>
          </cell>
          <cell r="BC112" t="str">
            <v/>
          </cell>
          <cell r="BD112" t="str">
            <v/>
          </cell>
          <cell r="BE112" t="str">
            <v/>
          </cell>
          <cell r="BF112" t="str">
            <v/>
          </cell>
        </row>
        <row r="113">
          <cell r="B113" t="str">
            <v/>
          </cell>
          <cell r="C113" t="str">
            <v/>
          </cell>
          <cell r="D113" t="str">
            <v/>
          </cell>
          <cell r="I113" t="str">
            <v/>
          </cell>
          <cell r="N113" t="str">
            <v/>
          </cell>
          <cell r="S113" t="str">
            <v/>
          </cell>
          <cell r="X113" t="str">
            <v/>
          </cell>
          <cell r="AC113" t="str">
            <v/>
          </cell>
          <cell r="AH113" t="str">
            <v/>
          </cell>
          <cell r="AM113" t="str">
            <v/>
          </cell>
          <cell r="AR113" t="str">
            <v/>
          </cell>
          <cell r="AX113" t="str">
            <v/>
          </cell>
          <cell r="AY113" t="str">
            <v/>
          </cell>
          <cell r="AZ113" t="str">
            <v/>
          </cell>
          <cell r="BA113" t="str">
            <v/>
          </cell>
          <cell r="BB113" t="str">
            <v/>
          </cell>
          <cell r="BC113" t="str">
            <v/>
          </cell>
          <cell r="BD113" t="str">
            <v/>
          </cell>
          <cell r="BE113" t="str">
            <v/>
          </cell>
          <cell r="BF113" t="str">
            <v/>
          </cell>
        </row>
        <row r="114">
          <cell r="B114" t="str">
            <v/>
          </cell>
          <cell r="C114" t="str">
            <v/>
          </cell>
          <cell r="D114" t="str">
            <v/>
          </cell>
          <cell r="I114" t="str">
            <v/>
          </cell>
          <cell r="N114" t="str">
            <v/>
          </cell>
          <cell r="S114" t="str">
            <v/>
          </cell>
          <cell r="X114" t="str">
            <v/>
          </cell>
          <cell r="AC114" t="str">
            <v/>
          </cell>
          <cell r="AH114" t="str">
            <v/>
          </cell>
          <cell r="AM114" t="str">
            <v/>
          </cell>
          <cell r="AR114" t="str">
            <v/>
          </cell>
          <cell r="AX114" t="str">
            <v/>
          </cell>
          <cell r="AY114" t="str">
            <v/>
          </cell>
          <cell r="AZ114" t="str">
            <v/>
          </cell>
          <cell r="BA114" t="str">
            <v/>
          </cell>
          <cell r="BB114" t="str">
            <v/>
          </cell>
          <cell r="BC114" t="str">
            <v/>
          </cell>
          <cell r="BD114" t="str">
            <v/>
          </cell>
          <cell r="BE114" t="str">
            <v/>
          </cell>
          <cell r="BF114" t="str">
            <v/>
          </cell>
        </row>
        <row r="115">
          <cell r="B115" t="str">
            <v/>
          </cell>
          <cell r="C115" t="str">
            <v/>
          </cell>
          <cell r="D115" t="str">
            <v/>
          </cell>
          <cell r="I115" t="str">
            <v/>
          </cell>
          <cell r="N115" t="str">
            <v/>
          </cell>
          <cell r="S115" t="str">
            <v/>
          </cell>
          <cell r="X115" t="str">
            <v/>
          </cell>
          <cell r="AC115" t="str">
            <v/>
          </cell>
          <cell r="AH115" t="str">
            <v/>
          </cell>
          <cell r="AM115" t="str">
            <v/>
          </cell>
          <cell r="AR115" t="str">
            <v/>
          </cell>
          <cell r="AX115" t="str">
            <v/>
          </cell>
          <cell r="AY115" t="str">
            <v/>
          </cell>
          <cell r="AZ115" t="str">
            <v/>
          </cell>
          <cell r="BA115" t="str">
            <v/>
          </cell>
          <cell r="BB115" t="str">
            <v/>
          </cell>
          <cell r="BC115" t="str">
            <v/>
          </cell>
          <cell r="BD115" t="str">
            <v/>
          </cell>
          <cell r="BE115" t="str">
            <v/>
          </cell>
          <cell r="BF115" t="str">
            <v/>
          </cell>
        </row>
        <row r="116">
          <cell r="B116" t="str">
            <v/>
          </cell>
          <cell r="C116" t="str">
            <v/>
          </cell>
          <cell r="D116" t="str">
            <v/>
          </cell>
          <cell r="I116" t="str">
            <v/>
          </cell>
          <cell r="N116" t="str">
            <v/>
          </cell>
          <cell r="S116" t="str">
            <v/>
          </cell>
          <cell r="X116" t="str">
            <v/>
          </cell>
          <cell r="AC116" t="str">
            <v/>
          </cell>
          <cell r="AH116" t="str">
            <v/>
          </cell>
          <cell r="AM116" t="str">
            <v/>
          </cell>
          <cell r="AR116" t="str">
            <v/>
          </cell>
          <cell r="AX116" t="str">
            <v/>
          </cell>
          <cell r="AY116" t="str">
            <v/>
          </cell>
          <cell r="AZ116" t="str">
            <v/>
          </cell>
          <cell r="BA116" t="str">
            <v/>
          </cell>
          <cell r="BB116" t="str">
            <v/>
          </cell>
          <cell r="BC116" t="str">
            <v/>
          </cell>
          <cell r="BD116" t="str">
            <v/>
          </cell>
          <cell r="BE116" t="str">
            <v/>
          </cell>
          <cell r="BF116" t="str">
            <v/>
          </cell>
        </row>
        <row r="117">
          <cell r="B117" t="str">
            <v/>
          </cell>
          <cell r="C117" t="str">
            <v/>
          </cell>
          <cell r="D117" t="str">
            <v/>
          </cell>
          <cell r="I117" t="str">
            <v/>
          </cell>
          <cell r="N117" t="str">
            <v/>
          </cell>
          <cell r="S117" t="str">
            <v/>
          </cell>
          <cell r="X117" t="str">
            <v/>
          </cell>
          <cell r="AC117" t="str">
            <v/>
          </cell>
          <cell r="AH117" t="str">
            <v/>
          </cell>
          <cell r="AM117" t="str">
            <v/>
          </cell>
          <cell r="AR117" t="str">
            <v/>
          </cell>
          <cell r="AX117" t="str">
            <v/>
          </cell>
          <cell r="AY117" t="str">
            <v/>
          </cell>
          <cell r="AZ117" t="str">
            <v/>
          </cell>
          <cell r="BA117" t="str">
            <v/>
          </cell>
          <cell r="BB117" t="str">
            <v/>
          </cell>
          <cell r="BC117" t="str">
            <v/>
          </cell>
          <cell r="BD117" t="str">
            <v/>
          </cell>
          <cell r="BE117" t="str">
            <v/>
          </cell>
          <cell r="BF117" t="str">
            <v/>
          </cell>
        </row>
        <row r="118">
          <cell r="B118" t="str">
            <v/>
          </cell>
          <cell r="C118" t="str">
            <v/>
          </cell>
          <cell r="D118" t="str">
            <v/>
          </cell>
          <cell r="I118" t="str">
            <v/>
          </cell>
          <cell r="N118" t="str">
            <v/>
          </cell>
          <cell r="S118" t="str">
            <v/>
          </cell>
          <cell r="X118" t="str">
            <v/>
          </cell>
          <cell r="AC118" t="str">
            <v/>
          </cell>
          <cell r="AH118" t="str">
            <v/>
          </cell>
          <cell r="AM118" t="str">
            <v/>
          </cell>
          <cell r="AR118" t="str">
            <v/>
          </cell>
          <cell r="AX118" t="str">
            <v/>
          </cell>
          <cell r="AY118" t="str">
            <v/>
          </cell>
          <cell r="AZ118" t="str">
            <v/>
          </cell>
          <cell r="BA118" t="str">
            <v/>
          </cell>
          <cell r="BB118" t="str">
            <v/>
          </cell>
          <cell r="BC118" t="str">
            <v/>
          </cell>
          <cell r="BD118" t="str">
            <v/>
          </cell>
          <cell r="BE118" t="str">
            <v/>
          </cell>
          <cell r="BF118" t="str">
            <v/>
          </cell>
        </row>
        <row r="119">
          <cell r="B119" t="str">
            <v/>
          </cell>
          <cell r="C119" t="str">
            <v/>
          </cell>
          <cell r="D119" t="str">
            <v/>
          </cell>
          <cell r="I119" t="str">
            <v/>
          </cell>
          <cell r="N119" t="str">
            <v/>
          </cell>
          <cell r="S119" t="str">
            <v/>
          </cell>
          <cell r="X119" t="str">
            <v/>
          </cell>
          <cell r="AC119" t="str">
            <v/>
          </cell>
          <cell r="AH119" t="str">
            <v/>
          </cell>
          <cell r="AM119" t="str">
            <v/>
          </cell>
          <cell r="AR119" t="str">
            <v/>
          </cell>
          <cell r="AX119" t="str">
            <v/>
          </cell>
          <cell r="AY119" t="str">
            <v/>
          </cell>
          <cell r="AZ119" t="str">
            <v/>
          </cell>
          <cell r="BA119" t="str">
            <v/>
          </cell>
          <cell r="BB119" t="str">
            <v/>
          </cell>
          <cell r="BC119" t="str">
            <v/>
          </cell>
          <cell r="BD119" t="str">
            <v/>
          </cell>
          <cell r="BE119" t="str">
            <v/>
          </cell>
          <cell r="BF119" t="str">
            <v/>
          </cell>
        </row>
        <row r="120">
          <cell r="B120" t="str">
            <v/>
          </cell>
          <cell r="C120" t="str">
            <v/>
          </cell>
          <cell r="D120" t="str">
            <v/>
          </cell>
          <cell r="I120" t="str">
            <v/>
          </cell>
          <cell r="N120" t="str">
            <v/>
          </cell>
          <cell r="S120" t="str">
            <v/>
          </cell>
          <cell r="X120" t="str">
            <v/>
          </cell>
          <cell r="AC120" t="str">
            <v/>
          </cell>
          <cell r="AH120" t="str">
            <v/>
          </cell>
          <cell r="AM120" t="str">
            <v/>
          </cell>
          <cell r="AR120" t="str">
            <v/>
          </cell>
          <cell r="AX120" t="str">
            <v/>
          </cell>
          <cell r="AY120" t="str">
            <v/>
          </cell>
          <cell r="AZ120" t="str">
            <v/>
          </cell>
          <cell r="BA120" t="str">
            <v/>
          </cell>
          <cell r="BB120" t="str">
            <v/>
          </cell>
          <cell r="BC120" t="str">
            <v/>
          </cell>
          <cell r="BD120" t="str">
            <v/>
          </cell>
          <cell r="BE120" t="str">
            <v/>
          </cell>
          <cell r="BF120" t="str">
            <v/>
          </cell>
        </row>
        <row r="121">
          <cell r="B121" t="str">
            <v/>
          </cell>
          <cell r="C121" t="str">
            <v/>
          </cell>
          <cell r="D121" t="str">
            <v/>
          </cell>
          <cell r="I121" t="str">
            <v/>
          </cell>
          <cell r="N121" t="str">
            <v/>
          </cell>
          <cell r="S121" t="str">
            <v/>
          </cell>
          <cell r="X121" t="str">
            <v/>
          </cell>
          <cell r="AC121" t="str">
            <v/>
          </cell>
          <cell r="AH121" t="str">
            <v/>
          </cell>
          <cell r="AM121" t="str">
            <v/>
          </cell>
          <cell r="AR121" t="str">
            <v/>
          </cell>
          <cell r="AX121" t="str">
            <v/>
          </cell>
          <cell r="AY121" t="str">
            <v/>
          </cell>
          <cell r="AZ121" t="str">
            <v/>
          </cell>
          <cell r="BA121" t="str">
            <v/>
          </cell>
          <cell r="BB121" t="str">
            <v/>
          </cell>
          <cell r="BC121" t="str">
            <v/>
          </cell>
          <cell r="BD121" t="str">
            <v/>
          </cell>
          <cell r="BE121" t="str">
            <v/>
          </cell>
          <cell r="BF121" t="str">
            <v/>
          </cell>
        </row>
        <row r="122">
          <cell r="B122" t="str">
            <v/>
          </cell>
          <cell r="C122" t="str">
            <v/>
          </cell>
          <cell r="D122" t="str">
            <v/>
          </cell>
          <cell r="I122" t="str">
            <v/>
          </cell>
          <cell r="N122" t="str">
            <v/>
          </cell>
          <cell r="S122" t="str">
            <v/>
          </cell>
          <cell r="X122" t="str">
            <v/>
          </cell>
          <cell r="AC122" t="str">
            <v/>
          </cell>
          <cell r="AH122" t="str">
            <v/>
          </cell>
          <cell r="AM122" t="str">
            <v/>
          </cell>
          <cell r="AR122" t="str">
            <v/>
          </cell>
          <cell r="AX122" t="str">
            <v/>
          </cell>
          <cell r="AY122" t="str">
            <v/>
          </cell>
          <cell r="AZ122" t="str">
            <v/>
          </cell>
          <cell r="BA122" t="str">
            <v/>
          </cell>
          <cell r="BB122" t="str">
            <v/>
          </cell>
          <cell r="BC122" t="str">
            <v/>
          </cell>
          <cell r="BD122" t="str">
            <v/>
          </cell>
          <cell r="BE122" t="str">
            <v/>
          </cell>
          <cell r="BF122" t="str">
            <v/>
          </cell>
        </row>
        <row r="123">
          <cell r="B123" t="str">
            <v/>
          </cell>
          <cell r="C123" t="str">
            <v/>
          </cell>
          <cell r="D123" t="str">
            <v/>
          </cell>
          <cell r="I123" t="str">
            <v/>
          </cell>
          <cell r="N123" t="str">
            <v/>
          </cell>
          <cell r="S123" t="str">
            <v/>
          </cell>
          <cell r="X123" t="str">
            <v/>
          </cell>
          <cell r="AC123" t="str">
            <v/>
          </cell>
          <cell r="AH123" t="str">
            <v/>
          </cell>
          <cell r="AM123" t="str">
            <v/>
          </cell>
          <cell r="AR123" t="str">
            <v/>
          </cell>
          <cell r="AX123" t="str">
            <v/>
          </cell>
          <cell r="AY123" t="str">
            <v/>
          </cell>
          <cell r="AZ123" t="str">
            <v/>
          </cell>
          <cell r="BA123" t="str">
            <v/>
          </cell>
          <cell r="BB123" t="str">
            <v/>
          </cell>
          <cell r="BC123" t="str">
            <v/>
          </cell>
          <cell r="BD123" t="str">
            <v/>
          </cell>
          <cell r="BE123" t="str">
            <v/>
          </cell>
          <cell r="BF123" t="str">
            <v/>
          </cell>
        </row>
        <row r="124">
          <cell r="B124" t="str">
            <v/>
          </cell>
          <cell r="C124" t="str">
            <v/>
          </cell>
          <cell r="D124" t="str">
            <v/>
          </cell>
          <cell r="I124" t="str">
            <v/>
          </cell>
          <cell r="N124" t="str">
            <v/>
          </cell>
          <cell r="S124" t="str">
            <v/>
          </cell>
          <cell r="X124" t="str">
            <v/>
          </cell>
          <cell r="AC124" t="str">
            <v/>
          </cell>
          <cell r="AH124" t="str">
            <v/>
          </cell>
          <cell r="AM124" t="str">
            <v/>
          </cell>
          <cell r="AR124" t="str">
            <v/>
          </cell>
          <cell r="AX124" t="str">
            <v/>
          </cell>
          <cell r="AY124" t="str">
            <v/>
          </cell>
          <cell r="AZ124" t="str">
            <v/>
          </cell>
          <cell r="BA124" t="str">
            <v/>
          </cell>
          <cell r="BB124" t="str">
            <v/>
          </cell>
          <cell r="BC124" t="str">
            <v/>
          </cell>
          <cell r="BD124" t="str">
            <v/>
          </cell>
          <cell r="BE124" t="str">
            <v/>
          </cell>
          <cell r="BF124" t="str">
            <v/>
          </cell>
        </row>
        <row r="125">
          <cell r="B125" t="str">
            <v/>
          </cell>
          <cell r="C125" t="str">
            <v/>
          </cell>
          <cell r="D125" t="str">
            <v/>
          </cell>
          <cell r="I125" t="str">
            <v/>
          </cell>
          <cell r="N125" t="str">
            <v/>
          </cell>
          <cell r="S125" t="str">
            <v/>
          </cell>
          <cell r="X125" t="str">
            <v/>
          </cell>
          <cell r="AC125" t="str">
            <v/>
          </cell>
          <cell r="AH125" t="str">
            <v/>
          </cell>
          <cell r="AM125" t="str">
            <v/>
          </cell>
          <cell r="AR125" t="str">
            <v/>
          </cell>
          <cell r="AX125" t="str">
            <v/>
          </cell>
          <cell r="AY125" t="str">
            <v/>
          </cell>
          <cell r="AZ125" t="str">
            <v/>
          </cell>
          <cell r="BA125" t="str">
            <v/>
          </cell>
          <cell r="BB125" t="str">
            <v/>
          </cell>
          <cell r="BC125" t="str">
            <v/>
          </cell>
          <cell r="BD125" t="str">
            <v/>
          </cell>
          <cell r="BE125" t="str">
            <v/>
          </cell>
          <cell r="BF125" t="str">
            <v/>
          </cell>
        </row>
        <row r="126">
          <cell r="B126" t="str">
            <v/>
          </cell>
          <cell r="C126" t="str">
            <v/>
          </cell>
          <cell r="D126" t="str">
            <v/>
          </cell>
          <cell r="I126" t="str">
            <v/>
          </cell>
          <cell r="N126" t="str">
            <v/>
          </cell>
          <cell r="S126" t="str">
            <v/>
          </cell>
          <cell r="X126" t="str">
            <v/>
          </cell>
          <cell r="AC126" t="str">
            <v/>
          </cell>
          <cell r="AH126" t="str">
            <v/>
          </cell>
          <cell r="AM126" t="str">
            <v/>
          </cell>
          <cell r="AR126" t="str">
            <v/>
          </cell>
          <cell r="AX126" t="str">
            <v/>
          </cell>
          <cell r="AY126" t="str">
            <v/>
          </cell>
          <cell r="AZ126" t="str">
            <v/>
          </cell>
          <cell r="BA126" t="str">
            <v/>
          </cell>
          <cell r="BB126" t="str">
            <v/>
          </cell>
          <cell r="BC126" t="str">
            <v/>
          </cell>
          <cell r="BD126" t="str">
            <v/>
          </cell>
          <cell r="BE126" t="str">
            <v/>
          </cell>
          <cell r="BF126" t="str">
            <v/>
          </cell>
        </row>
        <row r="127">
          <cell r="B127" t="str">
            <v/>
          </cell>
          <cell r="C127" t="str">
            <v/>
          </cell>
          <cell r="D127" t="str">
            <v/>
          </cell>
          <cell r="I127" t="str">
            <v/>
          </cell>
          <cell r="N127" t="str">
            <v/>
          </cell>
          <cell r="S127" t="str">
            <v/>
          </cell>
          <cell r="X127" t="str">
            <v/>
          </cell>
          <cell r="AC127" t="str">
            <v/>
          </cell>
          <cell r="AH127" t="str">
            <v/>
          </cell>
          <cell r="AM127" t="str">
            <v/>
          </cell>
          <cell r="AR127" t="str">
            <v/>
          </cell>
          <cell r="AX127" t="str">
            <v/>
          </cell>
          <cell r="AY127" t="str">
            <v/>
          </cell>
          <cell r="AZ127" t="str">
            <v/>
          </cell>
          <cell r="BA127" t="str">
            <v/>
          </cell>
          <cell r="BB127" t="str">
            <v/>
          </cell>
          <cell r="BC127" t="str">
            <v/>
          </cell>
          <cell r="BD127" t="str">
            <v/>
          </cell>
          <cell r="BE127" t="str">
            <v/>
          </cell>
          <cell r="BF127" t="str">
            <v/>
          </cell>
        </row>
        <row r="128">
          <cell r="B128" t="str">
            <v/>
          </cell>
          <cell r="C128" t="str">
            <v/>
          </cell>
          <cell r="D128" t="str">
            <v/>
          </cell>
          <cell r="I128" t="str">
            <v/>
          </cell>
          <cell r="N128" t="str">
            <v/>
          </cell>
          <cell r="S128" t="str">
            <v/>
          </cell>
          <cell r="X128" t="str">
            <v/>
          </cell>
          <cell r="AC128" t="str">
            <v/>
          </cell>
          <cell r="AH128" t="str">
            <v/>
          </cell>
          <cell r="AM128" t="str">
            <v/>
          </cell>
          <cell r="AR128" t="str">
            <v/>
          </cell>
          <cell r="AX128" t="str">
            <v/>
          </cell>
          <cell r="AY128" t="str">
            <v/>
          </cell>
          <cell r="AZ128" t="str">
            <v/>
          </cell>
          <cell r="BA128" t="str">
            <v/>
          </cell>
          <cell r="BB128" t="str">
            <v/>
          </cell>
          <cell r="BC128" t="str">
            <v/>
          </cell>
          <cell r="BD128" t="str">
            <v/>
          </cell>
          <cell r="BE128" t="str">
            <v/>
          </cell>
          <cell r="BF128" t="str">
            <v/>
          </cell>
        </row>
        <row r="129">
          <cell r="B129" t="str">
            <v/>
          </cell>
          <cell r="C129" t="str">
            <v/>
          </cell>
          <cell r="D129" t="str">
            <v/>
          </cell>
          <cell r="I129" t="str">
            <v/>
          </cell>
          <cell r="N129" t="str">
            <v/>
          </cell>
          <cell r="S129" t="str">
            <v/>
          </cell>
          <cell r="X129" t="str">
            <v/>
          </cell>
          <cell r="AC129" t="str">
            <v/>
          </cell>
          <cell r="AH129" t="str">
            <v/>
          </cell>
          <cell r="AM129" t="str">
            <v/>
          </cell>
          <cell r="AR129" t="str">
            <v/>
          </cell>
          <cell r="AX129" t="str">
            <v/>
          </cell>
          <cell r="AY129" t="str">
            <v/>
          </cell>
          <cell r="AZ129" t="str">
            <v/>
          </cell>
          <cell r="BA129" t="str">
            <v/>
          </cell>
          <cell r="BB129" t="str">
            <v/>
          </cell>
          <cell r="BC129" t="str">
            <v/>
          </cell>
          <cell r="BD129" t="str">
            <v/>
          </cell>
          <cell r="BE129" t="str">
            <v/>
          </cell>
          <cell r="BF129" t="str">
            <v/>
          </cell>
        </row>
        <row r="130">
          <cell r="B130" t="str">
            <v/>
          </cell>
          <cell r="C130" t="str">
            <v/>
          </cell>
          <cell r="D130" t="str">
            <v/>
          </cell>
          <cell r="I130" t="str">
            <v/>
          </cell>
          <cell r="N130" t="str">
            <v/>
          </cell>
          <cell r="S130" t="str">
            <v/>
          </cell>
          <cell r="X130" t="str">
            <v/>
          </cell>
          <cell r="AC130" t="str">
            <v/>
          </cell>
          <cell r="AH130" t="str">
            <v/>
          </cell>
          <cell r="AM130" t="str">
            <v/>
          </cell>
          <cell r="AR130" t="str">
            <v/>
          </cell>
          <cell r="AX130" t="str">
            <v/>
          </cell>
          <cell r="AY130" t="str">
            <v/>
          </cell>
          <cell r="AZ130" t="str">
            <v/>
          </cell>
          <cell r="BA130" t="str">
            <v/>
          </cell>
          <cell r="BB130" t="str">
            <v/>
          </cell>
          <cell r="BC130" t="str">
            <v/>
          </cell>
          <cell r="BD130" t="str">
            <v/>
          </cell>
          <cell r="BE130" t="str">
            <v/>
          </cell>
          <cell r="BF130" t="str">
            <v/>
          </cell>
        </row>
        <row r="131">
          <cell r="B131" t="str">
            <v/>
          </cell>
          <cell r="C131" t="str">
            <v/>
          </cell>
          <cell r="D131" t="str">
            <v/>
          </cell>
          <cell r="I131" t="str">
            <v/>
          </cell>
          <cell r="N131" t="str">
            <v/>
          </cell>
          <cell r="S131" t="str">
            <v/>
          </cell>
          <cell r="X131" t="str">
            <v/>
          </cell>
          <cell r="AC131" t="str">
            <v/>
          </cell>
          <cell r="AH131" t="str">
            <v/>
          </cell>
          <cell r="AM131" t="str">
            <v/>
          </cell>
          <cell r="AR131" t="str">
            <v/>
          </cell>
          <cell r="AX131" t="str">
            <v/>
          </cell>
          <cell r="AY131" t="str">
            <v/>
          </cell>
          <cell r="AZ131" t="str">
            <v/>
          </cell>
          <cell r="BA131" t="str">
            <v/>
          </cell>
          <cell r="BB131" t="str">
            <v/>
          </cell>
          <cell r="BC131" t="str">
            <v/>
          </cell>
          <cell r="BD131" t="str">
            <v/>
          </cell>
          <cell r="BE131" t="str">
            <v/>
          </cell>
          <cell r="BF131" t="str">
            <v/>
          </cell>
        </row>
        <row r="132">
          <cell r="B132" t="str">
            <v/>
          </cell>
          <cell r="C132" t="str">
            <v/>
          </cell>
          <cell r="D132" t="str">
            <v/>
          </cell>
          <cell r="I132" t="str">
            <v/>
          </cell>
          <cell r="N132" t="str">
            <v/>
          </cell>
          <cell r="S132" t="str">
            <v/>
          </cell>
          <cell r="X132" t="str">
            <v/>
          </cell>
          <cell r="AC132" t="str">
            <v/>
          </cell>
          <cell r="AH132" t="str">
            <v/>
          </cell>
          <cell r="AM132" t="str">
            <v/>
          </cell>
          <cell r="AR132" t="str">
            <v/>
          </cell>
          <cell r="AX132" t="str">
            <v/>
          </cell>
          <cell r="AY132" t="str">
            <v/>
          </cell>
          <cell r="AZ132" t="str">
            <v/>
          </cell>
          <cell r="BA132" t="str">
            <v/>
          </cell>
          <cell r="BB132" t="str">
            <v/>
          </cell>
          <cell r="BC132" t="str">
            <v/>
          </cell>
          <cell r="BD132" t="str">
            <v/>
          </cell>
          <cell r="BE132" t="str">
            <v/>
          </cell>
          <cell r="BF132" t="str">
            <v/>
          </cell>
        </row>
        <row r="133">
          <cell r="B133" t="str">
            <v/>
          </cell>
          <cell r="C133" t="str">
            <v/>
          </cell>
          <cell r="D133" t="str">
            <v/>
          </cell>
          <cell r="I133" t="str">
            <v/>
          </cell>
          <cell r="N133" t="str">
            <v/>
          </cell>
          <cell r="S133" t="str">
            <v/>
          </cell>
          <cell r="X133" t="str">
            <v/>
          </cell>
          <cell r="AC133" t="str">
            <v/>
          </cell>
          <cell r="AH133" t="str">
            <v/>
          </cell>
          <cell r="AM133" t="str">
            <v/>
          </cell>
          <cell r="AR133" t="str">
            <v/>
          </cell>
          <cell r="AX133" t="str">
            <v/>
          </cell>
          <cell r="AY133" t="str">
            <v/>
          </cell>
          <cell r="AZ133" t="str">
            <v/>
          </cell>
          <cell r="BA133" t="str">
            <v/>
          </cell>
          <cell r="BB133" t="str">
            <v/>
          </cell>
          <cell r="BC133" t="str">
            <v/>
          </cell>
          <cell r="BD133" t="str">
            <v/>
          </cell>
          <cell r="BE133" t="str">
            <v/>
          </cell>
          <cell r="BF133" t="str">
            <v/>
          </cell>
        </row>
        <row r="134">
          <cell r="B134" t="str">
            <v/>
          </cell>
          <cell r="C134" t="str">
            <v/>
          </cell>
          <cell r="D134" t="str">
            <v/>
          </cell>
          <cell r="I134" t="str">
            <v/>
          </cell>
          <cell r="N134" t="str">
            <v/>
          </cell>
          <cell r="S134" t="str">
            <v/>
          </cell>
          <cell r="X134" t="str">
            <v/>
          </cell>
          <cell r="AC134" t="str">
            <v/>
          </cell>
          <cell r="AH134" t="str">
            <v/>
          </cell>
          <cell r="AM134" t="str">
            <v/>
          </cell>
          <cell r="AR134" t="str">
            <v/>
          </cell>
          <cell r="AX134" t="str">
            <v/>
          </cell>
          <cell r="AY134" t="str">
            <v/>
          </cell>
          <cell r="AZ134" t="str">
            <v/>
          </cell>
          <cell r="BA134" t="str">
            <v/>
          </cell>
          <cell r="BB134" t="str">
            <v/>
          </cell>
          <cell r="BC134" t="str">
            <v/>
          </cell>
          <cell r="BD134" t="str">
            <v/>
          </cell>
          <cell r="BE134" t="str">
            <v/>
          </cell>
          <cell r="BF134" t="str">
            <v/>
          </cell>
        </row>
        <row r="135">
          <cell r="B135" t="str">
            <v/>
          </cell>
          <cell r="C135" t="str">
            <v/>
          </cell>
          <cell r="D135" t="str">
            <v/>
          </cell>
          <cell r="I135" t="str">
            <v/>
          </cell>
          <cell r="N135" t="str">
            <v/>
          </cell>
          <cell r="S135" t="str">
            <v/>
          </cell>
          <cell r="X135" t="str">
            <v/>
          </cell>
          <cell r="AC135" t="str">
            <v/>
          </cell>
          <cell r="AH135" t="str">
            <v/>
          </cell>
          <cell r="AM135" t="str">
            <v/>
          </cell>
          <cell r="AR135" t="str">
            <v/>
          </cell>
          <cell r="AX135" t="str">
            <v/>
          </cell>
          <cell r="AY135" t="str">
            <v/>
          </cell>
          <cell r="AZ135" t="str">
            <v/>
          </cell>
          <cell r="BA135" t="str">
            <v/>
          </cell>
          <cell r="BB135" t="str">
            <v/>
          </cell>
          <cell r="BC135" t="str">
            <v/>
          </cell>
          <cell r="BD135" t="str">
            <v/>
          </cell>
          <cell r="BE135" t="str">
            <v/>
          </cell>
          <cell r="BF135" t="str">
            <v/>
          </cell>
        </row>
        <row r="136">
          <cell r="B136" t="str">
            <v/>
          </cell>
          <cell r="C136" t="str">
            <v/>
          </cell>
          <cell r="D136" t="str">
            <v/>
          </cell>
          <cell r="I136" t="str">
            <v/>
          </cell>
          <cell r="N136" t="str">
            <v/>
          </cell>
          <cell r="S136" t="str">
            <v/>
          </cell>
          <cell r="X136" t="str">
            <v/>
          </cell>
          <cell r="AC136" t="str">
            <v/>
          </cell>
          <cell r="AH136" t="str">
            <v/>
          </cell>
          <cell r="AM136" t="str">
            <v/>
          </cell>
          <cell r="AR136" t="str">
            <v/>
          </cell>
          <cell r="AX136" t="str">
            <v/>
          </cell>
          <cell r="AY136" t="str">
            <v/>
          </cell>
          <cell r="AZ136" t="str">
            <v/>
          </cell>
          <cell r="BA136" t="str">
            <v/>
          </cell>
          <cell r="BB136" t="str">
            <v/>
          </cell>
          <cell r="BC136" t="str">
            <v/>
          </cell>
          <cell r="BD136" t="str">
            <v/>
          </cell>
          <cell r="BE136" t="str">
            <v/>
          </cell>
          <cell r="BF136" t="str">
            <v/>
          </cell>
        </row>
        <row r="137">
          <cell r="B137" t="str">
            <v/>
          </cell>
          <cell r="C137" t="str">
            <v/>
          </cell>
          <cell r="D137" t="str">
            <v/>
          </cell>
          <cell r="I137" t="str">
            <v/>
          </cell>
          <cell r="N137" t="str">
            <v/>
          </cell>
          <cell r="S137" t="str">
            <v/>
          </cell>
          <cell r="X137" t="str">
            <v/>
          </cell>
          <cell r="AC137" t="str">
            <v/>
          </cell>
          <cell r="AH137" t="str">
            <v/>
          </cell>
          <cell r="AM137" t="str">
            <v/>
          </cell>
          <cell r="AR137" t="str">
            <v/>
          </cell>
          <cell r="AX137" t="str">
            <v/>
          </cell>
          <cell r="AY137" t="str">
            <v/>
          </cell>
          <cell r="AZ137" t="str">
            <v/>
          </cell>
          <cell r="BA137" t="str">
            <v/>
          </cell>
          <cell r="BB137" t="str">
            <v/>
          </cell>
          <cell r="BC137" t="str">
            <v/>
          </cell>
          <cell r="BD137" t="str">
            <v/>
          </cell>
          <cell r="BE137" t="str">
            <v/>
          </cell>
          <cell r="BF137" t="str">
            <v/>
          </cell>
        </row>
        <row r="138">
          <cell r="B138" t="str">
            <v/>
          </cell>
          <cell r="C138" t="str">
            <v/>
          </cell>
          <cell r="D138" t="str">
            <v/>
          </cell>
          <cell r="I138" t="str">
            <v/>
          </cell>
          <cell r="N138" t="str">
            <v/>
          </cell>
          <cell r="S138" t="str">
            <v/>
          </cell>
          <cell r="X138" t="str">
            <v/>
          </cell>
          <cell r="AC138" t="str">
            <v/>
          </cell>
          <cell r="AH138" t="str">
            <v/>
          </cell>
          <cell r="AM138" t="str">
            <v/>
          </cell>
          <cell r="AR138" t="str">
            <v/>
          </cell>
          <cell r="AX138" t="str">
            <v/>
          </cell>
          <cell r="AY138" t="str">
            <v/>
          </cell>
          <cell r="AZ138" t="str">
            <v/>
          </cell>
          <cell r="BA138" t="str">
            <v/>
          </cell>
          <cell r="BB138" t="str">
            <v/>
          </cell>
          <cell r="BC138" t="str">
            <v/>
          </cell>
          <cell r="BD138" t="str">
            <v/>
          </cell>
          <cell r="BE138" t="str">
            <v/>
          </cell>
          <cell r="BF138" t="str">
            <v/>
          </cell>
        </row>
        <row r="139">
          <cell r="B139" t="str">
            <v/>
          </cell>
          <cell r="C139" t="str">
            <v/>
          </cell>
          <cell r="D139" t="str">
            <v/>
          </cell>
          <cell r="I139" t="str">
            <v/>
          </cell>
          <cell r="N139" t="str">
            <v/>
          </cell>
          <cell r="S139" t="str">
            <v/>
          </cell>
          <cell r="X139" t="str">
            <v/>
          </cell>
          <cell r="AC139" t="str">
            <v/>
          </cell>
          <cell r="AH139" t="str">
            <v/>
          </cell>
          <cell r="AM139" t="str">
            <v/>
          </cell>
          <cell r="AR139" t="str">
            <v/>
          </cell>
          <cell r="AX139" t="str">
            <v/>
          </cell>
          <cell r="AY139" t="str">
            <v/>
          </cell>
          <cell r="AZ139" t="str">
            <v/>
          </cell>
          <cell r="BA139" t="str">
            <v/>
          </cell>
          <cell r="BB139" t="str">
            <v/>
          </cell>
          <cell r="BC139" t="str">
            <v/>
          </cell>
          <cell r="BD139" t="str">
            <v/>
          </cell>
          <cell r="BE139" t="str">
            <v/>
          </cell>
          <cell r="BF139" t="str">
            <v/>
          </cell>
        </row>
        <row r="140">
          <cell r="B140" t="str">
            <v/>
          </cell>
          <cell r="C140" t="str">
            <v/>
          </cell>
          <cell r="D140" t="str">
            <v/>
          </cell>
          <cell r="I140" t="str">
            <v/>
          </cell>
          <cell r="N140" t="str">
            <v/>
          </cell>
          <cell r="S140" t="str">
            <v/>
          </cell>
          <cell r="X140" t="str">
            <v/>
          </cell>
          <cell r="AC140" t="str">
            <v/>
          </cell>
          <cell r="AH140" t="str">
            <v/>
          </cell>
          <cell r="AM140" t="str">
            <v/>
          </cell>
          <cell r="AR140" t="str">
            <v/>
          </cell>
          <cell r="AX140" t="str">
            <v/>
          </cell>
          <cell r="AY140" t="str">
            <v/>
          </cell>
          <cell r="AZ140" t="str">
            <v/>
          </cell>
          <cell r="BA140" t="str">
            <v/>
          </cell>
          <cell r="BB140" t="str">
            <v/>
          </cell>
          <cell r="BC140" t="str">
            <v/>
          </cell>
          <cell r="BD140" t="str">
            <v/>
          </cell>
          <cell r="BE140" t="str">
            <v/>
          </cell>
          <cell r="BF140" t="str">
            <v/>
          </cell>
        </row>
        <row r="141">
          <cell r="B141" t="str">
            <v/>
          </cell>
          <cell r="C141" t="str">
            <v/>
          </cell>
          <cell r="D141" t="str">
            <v/>
          </cell>
          <cell r="I141" t="str">
            <v/>
          </cell>
          <cell r="N141" t="str">
            <v/>
          </cell>
          <cell r="S141" t="str">
            <v/>
          </cell>
          <cell r="X141" t="str">
            <v/>
          </cell>
          <cell r="AC141" t="str">
            <v/>
          </cell>
          <cell r="AH141" t="str">
            <v/>
          </cell>
          <cell r="AM141" t="str">
            <v/>
          </cell>
          <cell r="AR141" t="str">
            <v/>
          </cell>
          <cell r="AX141" t="str">
            <v/>
          </cell>
          <cell r="AY141" t="str">
            <v/>
          </cell>
          <cell r="AZ141" t="str">
            <v/>
          </cell>
          <cell r="BA141" t="str">
            <v/>
          </cell>
          <cell r="BB141" t="str">
            <v/>
          </cell>
          <cell r="BC141" t="str">
            <v/>
          </cell>
          <cell r="BD141" t="str">
            <v/>
          </cell>
          <cell r="BE141" t="str">
            <v/>
          </cell>
          <cell r="BF141" t="str">
            <v/>
          </cell>
        </row>
        <row r="142">
          <cell r="B142" t="str">
            <v/>
          </cell>
          <cell r="C142" t="str">
            <v/>
          </cell>
          <cell r="D142" t="str">
            <v/>
          </cell>
          <cell r="I142" t="str">
            <v/>
          </cell>
          <cell r="N142" t="str">
            <v/>
          </cell>
          <cell r="S142" t="str">
            <v/>
          </cell>
          <cell r="X142" t="str">
            <v/>
          </cell>
          <cell r="AC142" t="str">
            <v/>
          </cell>
          <cell r="AH142" t="str">
            <v/>
          </cell>
          <cell r="AM142" t="str">
            <v/>
          </cell>
          <cell r="AR142" t="str">
            <v/>
          </cell>
          <cell r="AX142" t="str">
            <v/>
          </cell>
          <cell r="AY142" t="str">
            <v/>
          </cell>
          <cell r="AZ142" t="str">
            <v/>
          </cell>
          <cell r="BA142" t="str">
            <v/>
          </cell>
          <cell r="BB142" t="str">
            <v/>
          </cell>
          <cell r="BC142" t="str">
            <v/>
          </cell>
          <cell r="BD142" t="str">
            <v/>
          </cell>
          <cell r="BE142" t="str">
            <v/>
          </cell>
          <cell r="BF142" t="str">
            <v/>
          </cell>
        </row>
        <row r="143">
          <cell r="B143" t="str">
            <v/>
          </cell>
          <cell r="C143" t="str">
            <v/>
          </cell>
          <cell r="D143" t="str">
            <v/>
          </cell>
          <cell r="I143" t="str">
            <v/>
          </cell>
          <cell r="N143" t="str">
            <v/>
          </cell>
          <cell r="S143" t="str">
            <v/>
          </cell>
          <cell r="X143" t="str">
            <v/>
          </cell>
          <cell r="AC143" t="str">
            <v/>
          </cell>
          <cell r="AH143" t="str">
            <v/>
          </cell>
          <cell r="AM143" t="str">
            <v/>
          </cell>
          <cell r="AR143" t="str">
            <v/>
          </cell>
          <cell r="AX143" t="str">
            <v/>
          </cell>
          <cell r="AY143" t="str">
            <v/>
          </cell>
          <cell r="AZ143" t="str">
            <v/>
          </cell>
          <cell r="BA143" t="str">
            <v/>
          </cell>
          <cell r="BB143" t="str">
            <v/>
          </cell>
          <cell r="BC143" t="str">
            <v/>
          </cell>
          <cell r="BD143" t="str">
            <v/>
          </cell>
          <cell r="BE143" t="str">
            <v/>
          </cell>
          <cell r="BF143" t="str">
            <v/>
          </cell>
        </row>
      </sheetData>
      <sheetData sheetId="7" refreshError="1"/>
      <sheetData sheetId="8" refreshError="1">
        <row r="7">
          <cell r="B7">
            <v>1</v>
          </cell>
          <cell r="C7" t="str">
            <v>Dr. H. IDRUS ALWI, M.Pd</v>
          </cell>
          <cell r="D7">
            <v>0.9</v>
          </cell>
          <cell r="E7">
            <v>1</v>
          </cell>
          <cell r="F7">
            <v>100</v>
          </cell>
          <cell r="G7">
            <v>1</v>
          </cell>
          <cell r="I7">
            <v>6</v>
          </cell>
          <cell r="J7">
            <v>1</v>
          </cell>
          <cell r="K7">
            <v>85</v>
          </cell>
          <cell r="L7">
            <v>12</v>
          </cell>
          <cell r="N7">
            <v>9</v>
          </cell>
          <cell r="O7">
            <v>1</v>
          </cell>
          <cell r="P7">
            <v>80</v>
          </cell>
          <cell r="Q7">
            <v>12</v>
          </cell>
          <cell r="S7">
            <v>6</v>
          </cell>
          <cell r="T7">
            <v>1</v>
          </cell>
          <cell r="U7">
            <v>90</v>
          </cell>
          <cell r="V7">
            <v>12</v>
          </cell>
          <cell r="X7">
            <v>4.5</v>
          </cell>
          <cell r="Y7">
            <v>1</v>
          </cell>
          <cell r="Z7">
            <v>90</v>
          </cell>
          <cell r="AA7">
            <v>12</v>
          </cell>
          <cell r="AC7">
            <v>0.45</v>
          </cell>
          <cell r="AD7">
            <v>1</v>
          </cell>
          <cell r="AE7">
            <v>100</v>
          </cell>
          <cell r="AF7">
            <v>1</v>
          </cell>
          <cell r="AH7">
            <v>9</v>
          </cell>
          <cell r="AI7">
            <v>1</v>
          </cell>
          <cell r="AJ7">
            <v>90</v>
          </cell>
          <cell r="AK7">
            <v>12</v>
          </cell>
          <cell r="AM7">
            <v>0.9</v>
          </cell>
          <cell r="AN7">
            <v>1</v>
          </cell>
          <cell r="AO7">
            <v>80</v>
          </cell>
          <cell r="AP7">
            <v>1</v>
          </cell>
          <cell r="AR7">
            <v>1</v>
          </cell>
          <cell r="AS7">
            <v>1</v>
          </cell>
          <cell r="AT7">
            <v>100</v>
          </cell>
          <cell r="AU7">
            <v>12</v>
          </cell>
        </row>
        <row r="8">
          <cell r="B8">
            <v>2</v>
          </cell>
          <cell r="C8" t="str">
            <v>Drs. H. SUJANGI</v>
          </cell>
          <cell r="D8">
            <v>0.9</v>
          </cell>
          <cell r="E8">
            <v>1</v>
          </cell>
          <cell r="F8">
            <v>80</v>
          </cell>
          <cell r="G8">
            <v>1</v>
          </cell>
          <cell r="I8">
            <v>6</v>
          </cell>
          <cell r="J8">
            <v>1</v>
          </cell>
          <cell r="K8">
            <v>80</v>
          </cell>
          <cell r="L8">
            <v>12</v>
          </cell>
          <cell r="N8">
            <v>9</v>
          </cell>
          <cell r="O8">
            <v>1</v>
          </cell>
          <cell r="P8">
            <v>80</v>
          </cell>
          <cell r="Q8">
            <v>12</v>
          </cell>
          <cell r="S8">
            <v>6</v>
          </cell>
          <cell r="T8">
            <v>1</v>
          </cell>
          <cell r="U8">
            <v>76</v>
          </cell>
          <cell r="V8">
            <v>12</v>
          </cell>
          <cell r="X8">
            <v>4.5</v>
          </cell>
          <cell r="Y8">
            <v>1</v>
          </cell>
          <cell r="Z8">
            <v>80</v>
          </cell>
          <cell r="AA8">
            <v>12</v>
          </cell>
          <cell r="AC8">
            <v>0.45</v>
          </cell>
          <cell r="AD8">
            <v>1</v>
          </cell>
          <cell r="AE8">
            <v>76</v>
          </cell>
          <cell r="AF8">
            <v>1</v>
          </cell>
          <cell r="AH8">
            <v>9</v>
          </cell>
          <cell r="AI8">
            <v>1</v>
          </cell>
          <cell r="AJ8">
            <v>76</v>
          </cell>
          <cell r="AK8">
            <v>12</v>
          </cell>
          <cell r="AM8">
            <v>0.9</v>
          </cell>
          <cell r="AN8">
            <v>1</v>
          </cell>
          <cell r="AO8">
            <v>88</v>
          </cell>
          <cell r="AP8">
            <v>1</v>
          </cell>
          <cell r="AR8">
            <v>0.75</v>
          </cell>
          <cell r="AS8">
            <v>1</v>
          </cell>
          <cell r="AT8">
            <v>88</v>
          </cell>
          <cell r="AU8">
            <v>12</v>
          </cell>
        </row>
        <row r="9">
          <cell r="B9">
            <v>3</v>
          </cell>
          <cell r="C9" t="str">
            <v>Drs. M. SALEH</v>
          </cell>
          <cell r="D9">
            <v>0.9</v>
          </cell>
          <cell r="E9">
            <v>1</v>
          </cell>
          <cell r="F9">
            <v>80</v>
          </cell>
          <cell r="G9">
            <v>1</v>
          </cell>
          <cell r="I9">
            <v>6</v>
          </cell>
          <cell r="J9">
            <v>1</v>
          </cell>
          <cell r="K9">
            <v>80</v>
          </cell>
          <cell r="L9">
            <v>12</v>
          </cell>
          <cell r="N9">
            <v>9</v>
          </cell>
          <cell r="O9">
            <v>1</v>
          </cell>
          <cell r="P9">
            <v>80</v>
          </cell>
          <cell r="Q9">
            <v>12</v>
          </cell>
          <cell r="S9">
            <v>6</v>
          </cell>
          <cell r="T9">
            <v>1</v>
          </cell>
          <cell r="U9">
            <v>76</v>
          </cell>
          <cell r="V9">
            <v>12</v>
          </cell>
          <cell r="X9">
            <v>4.5</v>
          </cell>
          <cell r="Y9">
            <v>1</v>
          </cell>
          <cell r="Z9">
            <v>80</v>
          </cell>
          <cell r="AA9">
            <v>12</v>
          </cell>
          <cell r="AC9">
            <v>0.45</v>
          </cell>
          <cell r="AD9">
            <v>1</v>
          </cell>
          <cell r="AE9">
            <v>76</v>
          </cell>
          <cell r="AF9">
            <v>1</v>
          </cell>
          <cell r="AH9">
            <v>9</v>
          </cell>
          <cell r="AI9">
            <v>1</v>
          </cell>
          <cell r="AJ9">
            <v>76</v>
          </cell>
          <cell r="AK9">
            <v>12</v>
          </cell>
          <cell r="AM9">
            <v>0.9</v>
          </cell>
          <cell r="AN9">
            <v>1</v>
          </cell>
          <cell r="AO9">
            <v>76</v>
          </cell>
          <cell r="AP9">
            <v>1</v>
          </cell>
          <cell r="AR9">
            <v>0.75</v>
          </cell>
          <cell r="AS9">
            <v>1</v>
          </cell>
          <cell r="AT9">
            <v>80</v>
          </cell>
          <cell r="AU9">
            <v>12</v>
          </cell>
        </row>
        <row r="10">
          <cell r="B10">
            <v>4</v>
          </cell>
          <cell r="C10" t="str">
            <v>SITI NURBAITI, S.Ag, M.Pd.I</v>
          </cell>
          <cell r="D10">
            <v>0.9</v>
          </cell>
          <cell r="E10">
            <v>1</v>
          </cell>
          <cell r="F10">
            <v>90</v>
          </cell>
          <cell r="G10">
            <v>1</v>
          </cell>
          <cell r="I10">
            <v>6</v>
          </cell>
          <cell r="J10">
            <v>1</v>
          </cell>
          <cell r="K10">
            <v>90</v>
          </cell>
          <cell r="L10">
            <v>12</v>
          </cell>
          <cell r="N10">
            <v>9</v>
          </cell>
          <cell r="O10">
            <v>1</v>
          </cell>
          <cell r="P10">
            <v>80</v>
          </cell>
          <cell r="Q10">
            <v>12</v>
          </cell>
          <cell r="S10">
            <v>6</v>
          </cell>
          <cell r="T10">
            <v>1</v>
          </cell>
          <cell r="U10">
            <v>80</v>
          </cell>
          <cell r="V10">
            <v>12</v>
          </cell>
          <cell r="X10">
            <v>4.5</v>
          </cell>
          <cell r="Y10">
            <v>1</v>
          </cell>
          <cell r="Z10">
            <v>80</v>
          </cell>
          <cell r="AA10">
            <v>12</v>
          </cell>
          <cell r="AC10">
            <v>0.45</v>
          </cell>
          <cell r="AD10">
            <v>1</v>
          </cell>
          <cell r="AE10">
            <v>80</v>
          </cell>
          <cell r="AF10">
            <v>1</v>
          </cell>
          <cell r="AH10">
            <v>9</v>
          </cell>
          <cell r="AI10">
            <v>1</v>
          </cell>
          <cell r="AJ10">
            <v>80</v>
          </cell>
          <cell r="AK10">
            <v>12</v>
          </cell>
          <cell r="AM10">
            <v>0.9</v>
          </cell>
          <cell r="AN10">
            <v>1</v>
          </cell>
          <cell r="AO10">
            <v>76</v>
          </cell>
          <cell r="AP10">
            <v>1</v>
          </cell>
          <cell r="AR10">
            <v>0.75</v>
          </cell>
          <cell r="AS10">
            <v>1</v>
          </cell>
          <cell r="AT10">
            <v>80</v>
          </cell>
          <cell r="AU10">
            <v>12</v>
          </cell>
        </row>
        <row r="11">
          <cell r="B11">
            <v>5</v>
          </cell>
          <cell r="C11" t="str">
            <v>Drs. A. AMIN MUSTOFA, M.Pd</v>
          </cell>
          <cell r="D11">
            <v>0.9</v>
          </cell>
          <cell r="E11">
            <v>1</v>
          </cell>
          <cell r="F11">
            <v>80</v>
          </cell>
          <cell r="G11">
            <v>1</v>
          </cell>
          <cell r="I11">
            <v>6</v>
          </cell>
          <cell r="J11">
            <v>1</v>
          </cell>
          <cell r="K11">
            <v>80</v>
          </cell>
          <cell r="L11">
            <v>12</v>
          </cell>
          <cell r="N11">
            <v>9</v>
          </cell>
          <cell r="O11">
            <v>1</v>
          </cell>
          <cell r="P11">
            <v>76</v>
          </cell>
          <cell r="Q11">
            <v>12</v>
          </cell>
          <cell r="S11">
            <v>6</v>
          </cell>
          <cell r="T11">
            <v>1</v>
          </cell>
          <cell r="U11">
            <v>76</v>
          </cell>
          <cell r="V11">
            <v>12</v>
          </cell>
          <cell r="X11">
            <v>4.5</v>
          </cell>
          <cell r="Y11">
            <v>1</v>
          </cell>
          <cell r="Z11">
            <v>76</v>
          </cell>
          <cell r="AA11">
            <v>12</v>
          </cell>
          <cell r="AC11">
            <v>0.45</v>
          </cell>
          <cell r="AD11">
            <v>1</v>
          </cell>
          <cell r="AE11">
            <v>76</v>
          </cell>
          <cell r="AF11">
            <v>1</v>
          </cell>
          <cell r="AH11">
            <v>9</v>
          </cell>
          <cell r="AI11">
            <v>1</v>
          </cell>
          <cell r="AJ11">
            <v>76</v>
          </cell>
          <cell r="AK11">
            <v>12</v>
          </cell>
          <cell r="AM11">
            <v>0.9</v>
          </cell>
          <cell r="AN11">
            <v>1</v>
          </cell>
          <cell r="AO11">
            <v>76</v>
          </cell>
          <cell r="AP11">
            <v>1</v>
          </cell>
          <cell r="AR11">
            <v>0.75</v>
          </cell>
          <cell r="AS11">
            <v>1</v>
          </cell>
          <cell r="AT11">
            <v>80</v>
          </cell>
          <cell r="AU11">
            <v>12</v>
          </cell>
        </row>
        <row r="12">
          <cell r="B12">
            <v>6</v>
          </cell>
          <cell r="C12" t="str">
            <v>Drs. AKHMAD SUGANDA, M.Pd</v>
          </cell>
          <cell r="D12">
            <v>0.9</v>
          </cell>
          <cell r="E12">
            <v>1</v>
          </cell>
          <cell r="F12">
            <v>80</v>
          </cell>
          <cell r="G12">
            <v>1</v>
          </cell>
          <cell r="I12">
            <v>6</v>
          </cell>
          <cell r="J12">
            <v>1</v>
          </cell>
          <cell r="K12">
            <v>80</v>
          </cell>
          <cell r="L12">
            <v>12</v>
          </cell>
          <cell r="N12">
            <v>9</v>
          </cell>
          <cell r="O12">
            <v>1</v>
          </cell>
          <cell r="P12">
            <v>80</v>
          </cell>
          <cell r="Q12">
            <v>12</v>
          </cell>
          <cell r="S12">
            <v>6</v>
          </cell>
          <cell r="T12">
            <v>1</v>
          </cell>
          <cell r="U12">
            <v>76</v>
          </cell>
          <cell r="V12">
            <v>12</v>
          </cell>
          <cell r="X12">
            <v>4.5</v>
          </cell>
          <cell r="Y12">
            <v>1</v>
          </cell>
          <cell r="Z12">
            <v>80</v>
          </cell>
          <cell r="AA12">
            <v>12</v>
          </cell>
          <cell r="AC12">
            <v>0.45</v>
          </cell>
          <cell r="AD12">
            <v>1</v>
          </cell>
          <cell r="AE12">
            <v>76</v>
          </cell>
          <cell r="AF12">
            <v>1</v>
          </cell>
          <cell r="AH12">
            <v>9</v>
          </cell>
          <cell r="AI12">
            <v>1</v>
          </cell>
          <cell r="AJ12">
            <v>76</v>
          </cell>
          <cell r="AK12">
            <v>12</v>
          </cell>
          <cell r="AM12">
            <v>0.9</v>
          </cell>
          <cell r="AN12">
            <v>1</v>
          </cell>
          <cell r="AO12">
            <v>76</v>
          </cell>
          <cell r="AP12">
            <v>1</v>
          </cell>
          <cell r="AR12">
            <v>0.75</v>
          </cell>
          <cell r="AS12">
            <v>1</v>
          </cell>
          <cell r="AT12">
            <v>80</v>
          </cell>
          <cell r="AU12">
            <v>12</v>
          </cell>
        </row>
        <row r="13">
          <cell r="B13">
            <v>7</v>
          </cell>
          <cell r="C13" t="str">
            <v>Dr. Hj. KUN SRI WARDHANI, M.Pd</v>
          </cell>
          <cell r="D13">
            <v>0.6</v>
          </cell>
          <cell r="E13">
            <v>1</v>
          </cell>
          <cell r="F13">
            <v>80</v>
          </cell>
          <cell r="G13">
            <v>1</v>
          </cell>
          <cell r="I13">
            <v>5.6</v>
          </cell>
          <cell r="J13">
            <v>1</v>
          </cell>
          <cell r="K13">
            <v>80</v>
          </cell>
          <cell r="L13">
            <v>12</v>
          </cell>
          <cell r="N13">
            <v>6</v>
          </cell>
          <cell r="O13">
            <v>1</v>
          </cell>
          <cell r="P13">
            <v>76</v>
          </cell>
          <cell r="Q13">
            <v>12</v>
          </cell>
          <cell r="S13">
            <v>4</v>
          </cell>
          <cell r="T13">
            <v>1</v>
          </cell>
          <cell r="U13">
            <v>76</v>
          </cell>
          <cell r="V13">
            <v>12</v>
          </cell>
          <cell r="X13">
            <v>3</v>
          </cell>
          <cell r="Y13">
            <v>1</v>
          </cell>
          <cell r="Z13">
            <v>76</v>
          </cell>
          <cell r="AA13">
            <v>12</v>
          </cell>
          <cell r="AC13">
            <v>0.3</v>
          </cell>
          <cell r="AD13">
            <v>1</v>
          </cell>
          <cell r="AE13">
            <v>76</v>
          </cell>
          <cell r="AF13">
            <v>1</v>
          </cell>
          <cell r="AH13">
            <v>6</v>
          </cell>
          <cell r="AI13">
            <v>1</v>
          </cell>
          <cell r="AJ13">
            <v>76</v>
          </cell>
          <cell r="AK13">
            <v>12</v>
          </cell>
          <cell r="AM13">
            <v>0.6</v>
          </cell>
          <cell r="AN13">
            <v>1</v>
          </cell>
          <cell r="AO13">
            <v>76</v>
          </cell>
          <cell r="AP13">
            <v>1</v>
          </cell>
          <cell r="AR13">
            <v>0.75</v>
          </cell>
          <cell r="AS13">
            <v>1</v>
          </cell>
          <cell r="AT13">
            <v>80</v>
          </cell>
          <cell r="AU13">
            <v>12</v>
          </cell>
        </row>
        <row r="14">
          <cell r="B14">
            <v>8</v>
          </cell>
          <cell r="C14" t="str">
            <v>ABDUL MANAP, M.Pd</v>
          </cell>
          <cell r="D14">
            <v>0.9</v>
          </cell>
          <cell r="E14">
            <v>1</v>
          </cell>
          <cell r="F14">
            <v>80</v>
          </cell>
          <cell r="G14">
            <v>1</v>
          </cell>
          <cell r="I14">
            <v>6</v>
          </cell>
          <cell r="J14">
            <v>1</v>
          </cell>
          <cell r="K14">
            <v>80</v>
          </cell>
          <cell r="L14">
            <v>12</v>
          </cell>
          <cell r="N14">
            <v>9</v>
          </cell>
          <cell r="O14">
            <v>1</v>
          </cell>
          <cell r="P14">
            <v>76</v>
          </cell>
          <cell r="Q14">
            <v>12</v>
          </cell>
          <cell r="S14">
            <v>6</v>
          </cell>
          <cell r="T14">
            <v>1</v>
          </cell>
          <cell r="U14">
            <v>76</v>
          </cell>
          <cell r="V14">
            <v>12</v>
          </cell>
          <cell r="X14">
            <v>4.5</v>
          </cell>
          <cell r="Y14">
            <v>1</v>
          </cell>
          <cell r="Z14">
            <v>76</v>
          </cell>
          <cell r="AA14">
            <v>12</v>
          </cell>
          <cell r="AC14">
            <v>0.45</v>
          </cell>
          <cell r="AD14">
            <v>1</v>
          </cell>
          <cell r="AE14">
            <v>76</v>
          </cell>
          <cell r="AF14">
            <v>1</v>
          </cell>
          <cell r="AH14">
            <v>9</v>
          </cell>
          <cell r="AI14">
            <v>1</v>
          </cell>
          <cell r="AJ14">
            <v>76</v>
          </cell>
          <cell r="AK14">
            <v>12</v>
          </cell>
          <cell r="AM14">
            <v>0.9</v>
          </cell>
          <cell r="AN14">
            <v>1</v>
          </cell>
          <cell r="AO14">
            <v>76</v>
          </cell>
          <cell r="AP14">
            <v>1</v>
          </cell>
          <cell r="AR14">
            <v>0.75</v>
          </cell>
          <cell r="AS14">
            <v>1</v>
          </cell>
          <cell r="AT14">
            <v>80</v>
          </cell>
          <cell r="AU14">
            <v>12</v>
          </cell>
        </row>
        <row r="15">
          <cell r="B15">
            <v>9</v>
          </cell>
          <cell r="C15" t="str">
            <v>ABDUL WAHAB, S.Pd</v>
          </cell>
          <cell r="D15">
            <v>0.6</v>
          </cell>
          <cell r="E15">
            <v>1</v>
          </cell>
          <cell r="F15">
            <v>80</v>
          </cell>
          <cell r="G15">
            <v>1</v>
          </cell>
          <cell r="I15">
            <v>5.6</v>
          </cell>
          <cell r="J15">
            <v>1</v>
          </cell>
          <cell r="K15">
            <v>80</v>
          </cell>
          <cell r="L15">
            <v>12</v>
          </cell>
          <cell r="N15">
            <v>6</v>
          </cell>
          <cell r="O15">
            <v>1</v>
          </cell>
          <cell r="P15">
            <v>76</v>
          </cell>
          <cell r="Q15">
            <v>12</v>
          </cell>
          <cell r="S15">
            <v>4</v>
          </cell>
          <cell r="T15">
            <v>1</v>
          </cell>
          <cell r="U15">
            <v>76</v>
          </cell>
          <cell r="V15">
            <v>12</v>
          </cell>
          <cell r="X15">
            <v>3</v>
          </cell>
          <cell r="Y15">
            <v>1</v>
          </cell>
          <cell r="Z15">
            <v>76</v>
          </cell>
          <cell r="AA15">
            <v>12</v>
          </cell>
          <cell r="AC15">
            <v>0.3</v>
          </cell>
          <cell r="AD15">
            <v>1</v>
          </cell>
          <cell r="AE15">
            <v>76</v>
          </cell>
          <cell r="AF15">
            <v>1</v>
          </cell>
          <cell r="AH15">
            <v>6</v>
          </cell>
          <cell r="AI15">
            <v>1</v>
          </cell>
          <cell r="AJ15">
            <v>76</v>
          </cell>
          <cell r="AK15">
            <v>12</v>
          </cell>
          <cell r="AM15">
            <v>0.6</v>
          </cell>
          <cell r="AN15">
            <v>1</v>
          </cell>
          <cell r="AO15">
            <v>76</v>
          </cell>
          <cell r="AP15">
            <v>1</v>
          </cell>
          <cell r="AR15">
            <v>0.75</v>
          </cell>
          <cell r="AS15">
            <v>1</v>
          </cell>
          <cell r="AT15">
            <v>80</v>
          </cell>
          <cell r="AU15">
            <v>12</v>
          </cell>
        </row>
        <row r="16">
          <cell r="B16">
            <v>10</v>
          </cell>
          <cell r="C16" t="str">
            <v>A. TAUFIK, S.Ag, MM</v>
          </cell>
          <cell r="D16">
            <v>0.9</v>
          </cell>
          <cell r="E16">
            <v>1</v>
          </cell>
          <cell r="F16">
            <v>80</v>
          </cell>
          <cell r="G16">
            <v>1</v>
          </cell>
          <cell r="I16">
            <v>6</v>
          </cell>
          <cell r="J16">
            <v>1</v>
          </cell>
          <cell r="K16">
            <v>80</v>
          </cell>
          <cell r="L16">
            <v>12</v>
          </cell>
          <cell r="N16">
            <v>9</v>
          </cell>
          <cell r="O16">
            <v>1</v>
          </cell>
          <cell r="P16">
            <v>76</v>
          </cell>
          <cell r="Q16">
            <v>12</v>
          </cell>
          <cell r="S16">
            <v>6</v>
          </cell>
          <cell r="T16">
            <v>1</v>
          </cell>
          <cell r="U16">
            <v>76</v>
          </cell>
          <cell r="V16">
            <v>12</v>
          </cell>
          <cell r="X16">
            <v>4.5</v>
          </cell>
          <cell r="Y16">
            <v>1</v>
          </cell>
          <cell r="Z16">
            <v>76</v>
          </cell>
          <cell r="AA16">
            <v>12</v>
          </cell>
          <cell r="AC16">
            <v>0.45</v>
          </cell>
          <cell r="AD16">
            <v>1</v>
          </cell>
          <cell r="AE16">
            <v>76</v>
          </cell>
          <cell r="AF16">
            <v>1</v>
          </cell>
          <cell r="AH16">
            <v>9</v>
          </cell>
          <cell r="AI16">
            <v>1</v>
          </cell>
          <cell r="AJ16">
            <v>76</v>
          </cell>
          <cell r="AK16">
            <v>12</v>
          </cell>
          <cell r="AM16">
            <v>0.9</v>
          </cell>
          <cell r="AN16">
            <v>1</v>
          </cell>
          <cell r="AO16">
            <v>76</v>
          </cell>
          <cell r="AP16">
            <v>1</v>
          </cell>
          <cell r="AR16">
            <v>0.75</v>
          </cell>
          <cell r="AS16">
            <v>1</v>
          </cell>
          <cell r="AT16">
            <v>80</v>
          </cell>
          <cell r="AU16">
            <v>12</v>
          </cell>
        </row>
        <row r="17">
          <cell r="B17">
            <v>11</v>
          </cell>
          <cell r="C17" t="str">
            <v>Drs. HADI WIJAYA</v>
          </cell>
          <cell r="D17">
            <v>0.9</v>
          </cell>
          <cell r="E17">
            <v>1</v>
          </cell>
          <cell r="F17">
            <v>85</v>
          </cell>
          <cell r="G17">
            <v>1</v>
          </cell>
          <cell r="I17">
            <v>6</v>
          </cell>
          <cell r="J17">
            <v>1</v>
          </cell>
          <cell r="K17">
            <v>85</v>
          </cell>
          <cell r="L17">
            <v>12</v>
          </cell>
          <cell r="N17">
            <v>9</v>
          </cell>
          <cell r="O17">
            <v>1</v>
          </cell>
          <cell r="P17">
            <v>80</v>
          </cell>
          <cell r="Q17">
            <v>12</v>
          </cell>
          <cell r="S17">
            <v>6</v>
          </cell>
          <cell r="T17">
            <v>1</v>
          </cell>
          <cell r="U17">
            <v>80</v>
          </cell>
          <cell r="V17">
            <v>12</v>
          </cell>
          <cell r="X17">
            <v>4.5</v>
          </cell>
          <cell r="Y17">
            <v>1</v>
          </cell>
          <cell r="Z17">
            <v>80</v>
          </cell>
          <cell r="AA17">
            <v>12</v>
          </cell>
          <cell r="AC17">
            <v>0.45</v>
          </cell>
          <cell r="AD17">
            <v>1</v>
          </cell>
          <cell r="AE17">
            <v>80</v>
          </cell>
          <cell r="AF17">
            <v>1</v>
          </cell>
          <cell r="AH17">
            <v>9</v>
          </cell>
          <cell r="AI17">
            <v>1</v>
          </cell>
          <cell r="AJ17">
            <v>80</v>
          </cell>
          <cell r="AK17">
            <v>12</v>
          </cell>
          <cell r="AM17">
            <v>0.9</v>
          </cell>
          <cell r="AN17">
            <v>1</v>
          </cell>
          <cell r="AO17">
            <v>80</v>
          </cell>
          <cell r="AP17">
            <v>1</v>
          </cell>
          <cell r="AR17">
            <v>1</v>
          </cell>
          <cell r="AS17">
            <v>1</v>
          </cell>
          <cell r="AT17">
            <v>80</v>
          </cell>
          <cell r="AU17">
            <v>12</v>
          </cell>
        </row>
        <row r="18">
          <cell r="B18">
            <v>12</v>
          </cell>
          <cell r="C18" t="str">
            <v>ARTATI ISMAILIA, SE, M.Ak</v>
          </cell>
          <cell r="D18">
            <v>0.9</v>
          </cell>
          <cell r="E18">
            <v>1</v>
          </cell>
          <cell r="F18">
            <v>80</v>
          </cell>
          <cell r="G18">
            <v>1</v>
          </cell>
          <cell r="I18">
            <v>6</v>
          </cell>
          <cell r="J18">
            <v>1</v>
          </cell>
          <cell r="K18">
            <v>80</v>
          </cell>
          <cell r="L18">
            <v>12</v>
          </cell>
          <cell r="N18">
            <v>9</v>
          </cell>
          <cell r="O18">
            <v>1</v>
          </cell>
          <cell r="P18">
            <v>76</v>
          </cell>
          <cell r="Q18">
            <v>12</v>
          </cell>
          <cell r="S18">
            <v>6</v>
          </cell>
          <cell r="T18">
            <v>1</v>
          </cell>
          <cell r="U18">
            <v>76</v>
          </cell>
          <cell r="V18">
            <v>12</v>
          </cell>
          <cell r="X18">
            <v>4.5</v>
          </cell>
          <cell r="Y18">
            <v>1</v>
          </cell>
          <cell r="Z18">
            <v>76</v>
          </cell>
          <cell r="AA18">
            <v>12</v>
          </cell>
          <cell r="AC18">
            <v>0.45</v>
          </cell>
          <cell r="AD18">
            <v>1</v>
          </cell>
          <cell r="AE18">
            <v>76</v>
          </cell>
          <cell r="AF18">
            <v>1</v>
          </cell>
          <cell r="AH18">
            <v>9</v>
          </cell>
          <cell r="AI18">
            <v>1</v>
          </cell>
          <cell r="AJ18">
            <v>76</v>
          </cell>
          <cell r="AK18">
            <v>12</v>
          </cell>
          <cell r="AM18">
            <v>0.9</v>
          </cell>
          <cell r="AN18">
            <v>1</v>
          </cell>
          <cell r="AO18">
            <v>76</v>
          </cell>
          <cell r="AP18">
            <v>1</v>
          </cell>
          <cell r="AR18">
            <v>0.75</v>
          </cell>
          <cell r="AS18">
            <v>1</v>
          </cell>
          <cell r="AT18">
            <v>80</v>
          </cell>
          <cell r="AU18">
            <v>12</v>
          </cell>
        </row>
        <row r="19">
          <cell r="B19">
            <v>13</v>
          </cell>
          <cell r="C19" t="str">
            <v>Drs. AHMAD KHOTIB, M.Pd</v>
          </cell>
          <cell r="D19">
            <v>0.9</v>
          </cell>
          <cell r="E19">
            <v>1</v>
          </cell>
          <cell r="F19">
            <v>80</v>
          </cell>
          <cell r="G19">
            <v>1</v>
          </cell>
          <cell r="I19">
            <v>6</v>
          </cell>
          <cell r="J19">
            <v>1</v>
          </cell>
          <cell r="K19">
            <v>80</v>
          </cell>
          <cell r="L19">
            <v>12</v>
          </cell>
          <cell r="N19">
            <v>9</v>
          </cell>
          <cell r="O19">
            <v>1</v>
          </cell>
          <cell r="P19">
            <v>76</v>
          </cell>
          <cell r="Q19">
            <v>12</v>
          </cell>
          <cell r="S19">
            <v>6</v>
          </cell>
          <cell r="T19">
            <v>1</v>
          </cell>
          <cell r="U19">
            <v>76</v>
          </cell>
          <cell r="V19">
            <v>12</v>
          </cell>
          <cell r="X19">
            <v>4.5</v>
          </cell>
          <cell r="Y19">
            <v>1</v>
          </cell>
          <cell r="Z19">
            <v>76</v>
          </cell>
          <cell r="AA19">
            <v>12</v>
          </cell>
          <cell r="AC19">
            <v>0.45</v>
          </cell>
          <cell r="AD19">
            <v>1</v>
          </cell>
          <cell r="AE19">
            <v>76</v>
          </cell>
          <cell r="AF19">
            <v>1</v>
          </cell>
          <cell r="AH19">
            <v>9</v>
          </cell>
          <cell r="AI19">
            <v>1</v>
          </cell>
          <cell r="AJ19">
            <v>80</v>
          </cell>
          <cell r="AK19">
            <v>12</v>
          </cell>
          <cell r="AM19">
            <v>0.9</v>
          </cell>
          <cell r="AN19">
            <v>1</v>
          </cell>
          <cell r="AO19">
            <v>80</v>
          </cell>
          <cell r="AP19">
            <v>1</v>
          </cell>
          <cell r="AR19">
            <v>0.75</v>
          </cell>
          <cell r="AS19">
            <v>1</v>
          </cell>
          <cell r="AT19">
            <v>80</v>
          </cell>
          <cell r="AU19">
            <v>12</v>
          </cell>
        </row>
        <row r="20">
          <cell r="B20">
            <v>14</v>
          </cell>
          <cell r="C20" t="str">
            <v>SUTAN ASWIN, S.Pd</v>
          </cell>
          <cell r="D20">
            <v>0.9</v>
          </cell>
          <cell r="E20">
            <v>1</v>
          </cell>
          <cell r="F20">
            <v>80</v>
          </cell>
          <cell r="G20">
            <v>1</v>
          </cell>
          <cell r="I20">
            <v>6</v>
          </cell>
          <cell r="J20">
            <v>1</v>
          </cell>
          <cell r="K20">
            <v>80</v>
          </cell>
          <cell r="L20">
            <v>12</v>
          </cell>
          <cell r="N20">
            <v>9</v>
          </cell>
          <cell r="O20">
            <v>1</v>
          </cell>
          <cell r="P20">
            <v>80</v>
          </cell>
          <cell r="Q20">
            <v>12</v>
          </cell>
          <cell r="S20">
            <v>6</v>
          </cell>
          <cell r="T20">
            <v>1</v>
          </cell>
          <cell r="U20">
            <v>80</v>
          </cell>
          <cell r="V20">
            <v>12</v>
          </cell>
          <cell r="X20">
            <v>4.5</v>
          </cell>
          <cell r="Y20">
            <v>1</v>
          </cell>
          <cell r="Z20">
            <v>80</v>
          </cell>
          <cell r="AA20">
            <v>12</v>
          </cell>
          <cell r="AC20">
            <v>0.45</v>
          </cell>
          <cell r="AD20">
            <v>1</v>
          </cell>
          <cell r="AE20">
            <v>80</v>
          </cell>
          <cell r="AF20">
            <v>1</v>
          </cell>
          <cell r="AH20">
            <v>9</v>
          </cell>
          <cell r="AI20">
            <v>1</v>
          </cell>
          <cell r="AJ20">
            <v>76</v>
          </cell>
          <cell r="AK20">
            <v>12</v>
          </cell>
          <cell r="AM20">
            <v>0.9</v>
          </cell>
          <cell r="AN20">
            <v>1</v>
          </cell>
          <cell r="AO20">
            <v>76</v>
          </cell>
          <cell r="AP20">
            <v>1</v>
          </cell>
          <cell r="AR20">
            <v>0.75</v>
          </cell>
          <cell r="AS20">
            <v>1</v>
          </cell>
          <cell r="AT20">
            <v>80</v>
          </cell>
          <cell r="AU20">
            <v>12</v>
          </cell>
        </row>
        <row r="21">
          <cell r="B21">
            <v>15</v>
          </cell>
          <cell r="C21" t="str">
            <v>Dra. IDA SAIDAH, M.MPd</v>
          </cell>
          <cell r="D21">
            <v>0.9</v>
          </cell>
          <cell r="E21">
            <v>1</v>
          </cell>
          <cell r="F21">
            <v>80</v>
          </cell>
          <cell r="G21">
            <v>1</v>
          </cell>
          <cell r="I21">
            <v>6</v>
          </cell>
          <cell r="J21">
            <v>1</v>
          </cell>
          <cell r="K21">
            <v>80</v>
          </cell>
          <cell r="L21">
            <v>12</v>
          </cell>
          <cell r="N21">
            <v>9</v>
          </cell>
          <cell r="O21">
            <v>1</v>
          </cell>
          <cell r="P21">
            <v>80</v>
          </cell>
          <cell r="Q21">
            <v>12</v>
          </cell>
          <cell r="S21">
            <v>6</v>
          </cell>
          <cell r="T21">
            <v>1</v>
          </cell>
          <cell r="U21">
            <v>80</v>
          </cell>
          <cell r="V21">
            <v>12</v>
          </cell>
          <cell r="X21">
            <v>4.5</v>
          </cell>
          <cell r="Y21">
            <v>1</v>
          </cell>
          <cell r="Z21">
            <v>80</v>
          </cell>
          <cell r="AA21">
            <v>12</v>
          </cell>
          <cell r="AC21">
            <v>0.45</v>
          </cell>
          <cell r="AD21">
            <v>1</v>
          </cell>
          <cell r="AE21">
            <v>80</v>
          </cell>
          <cell r="AF21">
            <v>1</v>
          </cell>
          <cell r="AH21">
            <v>9</v>
          </cell>
          <cell r="AI21">
            <v>1</v>
          </cell>
          <cell r="AJ21">
            <v>80</v>
          </cell>
          <cell r="AK21">
            <v>12</v>
          </cell>
          <cell r="AM21">
            <v>0.9</v>
          </cell>
          <cell r="AN21">
            <v>1</v>
          </cell>
          <cell r="AO21">
            <v>76</v>
          </cell>
          <cell r="AP21">
            <v>1</v>
          </cell>
          <cell r="AR21">
            <v>0.75</v>
          </cell>
          <cell r="AS21">
            <v>1</v>
          </cell>
          <cell r="AT21">
            <v>80</v>
          </cell>
          <cell r="AU21">
            <v>12</v>
          </cell>
        </row>
        <row r="22">
          <cell r="B22">
            <v>16</v>
          </cell>
          <cell r="C22" t="str">
            <v>Dra. Hj. JAMILAH, M.Pd</v>
          </cell>
          <cell r="D22">
            <v>0.9</v>
          </cell>
          <cell r="E22">
            <v>1</v>
          </cell>
          <cell r="F22">
            <v>80</v>
          </cell>
          <cell r="G22">
            <v>1</v>
          </cell>
          <cell r="I22">
            <v>6</v>
          </cell>
          <cell r="J22">
            <v>1</v>
          </cell>
          <cell r="K22">
            <v>80</v>
          </cell>
          <cell r="L22">
            <v>12</v>
          </cell>
          <cell r="N22">
            <v>9</v>
          </cell>
          <cell r="O22">
            <v>1</v>
          </cell>
          <cell r="P22">
            <v>80</v>
          </cell>
          <cell r="Q22">
            <v>12</v>
          </cell>
          <cell r="S22">
            <v>6</v>
          </cell>
          <cell r="T22">
            <v>1</v>
          </cell>
          <cell r="U22">
            <v>80</v>
          </cell>
          <cell r="V22">
            <v>12</v>
          </cell>
          <cell r="X22">
            <v>4.5</v>
          </cell>
          <cell r="Y22">
            <v>1</v>
          </cell>
          <cell r="Z22">
            <v>80</v>
          </cell>
          <cell r="AA22">
            <v>12</v>
          </cell>
          <cell r="AC22">
            <v>0.45</v>
          </cell>
          <cell r="AD22">
            <v>1</v>
          </cell>
          <cell r="AE22">
            <v>80</v>
          </cell>
          <cell r="AF22">
            <v>1</v>
          </cell>
          <cell r="AH22">
            <v>9</v>
          </cell>
          <cell r="AI22">
            <v>1</v>
          </cell>
          <cell r="AJ22">
            <v>80</v>
          </cell>
          <cell r="AK22">
            <v>12</v>
          </cell>
          <cell r="AM22">
            <v>0.9</v>
          </cell>
          <cell r="AN22">
            <v>1</v>
          </cell>
          <cell r="AO22">
            <v>76</v>
          </cell>
          <cell r="AP22">
            <v>1</v>
          </cell>
          <cell r="AR22">
            <v>0.75</v>
          </cell>
          <cell r="AS22">
            <v>1</v>
          </cell>
          <cell r="AT22">
            <v>80</v>
          </cell>
          <cell r="AU22">
            <v>12</v>
          </cell>
        </row>
        <row r="23">
          <cell r="B23">
            <v>17</v>
          </cell>
          <cell r="C23" t="str">
            <v>Dra. Hj. ZURNI ASNIDA</v>
          </cell>
          <cell r="D23">
            <v>0.9</v>
          </cell>
          <cell r="E23">
            <v>1</v>
          </cell>
          <cell r="F23">
            <v>80</v>
          </cell>
          <cell r="G23">
            <v>1</v>
          </cell>
          <cell r="I23">
            <v>6</v>
          </cell>
          <cell r="J23">
            <v>1</v>
          </cell>
          <cell r="K23">
            <v>80</v>
          </cell>
          <cell r="L23">
            <v>12</v>
          </cell>
          <cell r="N23">
            <v>9</v>
          </cell>
          <cell r="O23">
            <v>1</v>
          </cell>
          <cell r="P23">
            <v>80</v>
          </cell>
          <cell r="Q23">
            <v>12</v>
          </cell>
          <cell r="S23">
            <v>6</v>
          </cell>
          <cell r="T23">
            <v>1</v>
          </cell>
          <cell r="U23">
            <v>80</v>
          </cell>
          <cell r="V23">
            <v>12</v>
          </cell>
          <cell r="X23">
            <v>4.5</v>
          </cell>
          <cell r="Y23">
            <v>1</v>
          </cell>
          <cell r="Z23">
            <v>80</v>
          </cell>
          <cell r="AA23">
            <v>12</v>
          </cell>
          <cell r="AC23">
            <v>0.45</v>
          </cell>
          <cell r="AD23">
            <v>1</v>
          </cell>
          <cell r="AE23">
            <v>80</v>
          </cell>
          <cell r="AF23">
            <v>1</v>
          </cell>
          <cell r="AH23">
            <v>9</v>
          </cell>
          <cell r="AI23">
            <v>1</v>
          </cell>
          <cell r="AJ23">
            <v>80</v>
          </cell>
          <cell r="AK23">
            <v>12</v>
          </cell>
          <cell r="AM23">
            <v>0.9</v>
          </cell>
          <cell r="AN23">
            <v>1</v>
          </cell>
          <cell r="AO23">
            <v>76</v>
          </cell>
          <cell r="AP23">
            <v>1</v>
          </cell>
          <cell r="AR23">
            <v>0.75</v>
          </cell>
          <cell r="AS23">
            <v>1</v>
          </cell>
          <cell r="AT23">
            <v>80</v>
          </cell>
          <cell r="AU23">
            <v>12</v>
          </cell>
        </row>
        <row r="24">
          <cell r="B24">
            <v>18</v>
          </cell>
          <cell r="C24" t="str">
            <v>TANTI ASTRIATIE Z, S.Pd, M.Pd</v>
          </cell>
          <cell r="D24">
            <v>0.6</v>
          </cell>
          <cell r="E24">
            <v>1</v>
          </cell>
          <cell r="F24">
            <v>80</v>
          </cell>
          <cell r="G24">
            <v>1</v>
          </cell>
          <cell r="I24">
            <v>5.6</v>
          </cell>
          <cell r="J24">
            <v>1</v>
          </cell>
          <cell r="K24">
            <v>80</v>
          </cell>
          <cell r="L24">
            <v>12</v>
          </cell>
          <cell r="N24">
            <v>6</v>
          </cell>
          <cell r="O24">
            <v>1</v>
          </cell>
          <cell r="P24">
            <v>76</v>
          </cell>
          <cell r="Q24">
            <v>12</v>
          </cell>
          <cell r="S24">
            <v>4</v>
          </cell>
          <cell r="T24">
            <v>1</v>
          </cell>
          <cell r="U24">
            <v>76</v>
          </cell>
          <cell r="V24">
            <v>12</v>
          </cell>
          <cell r="X24">
            <v>3</v>
          </cell>
          <cell r="Y24">
            <v>1</v>
          </cell>
          <cell r="Z24">
            <v>76</v>
          </cell>
          <cell r="AA24">
            <v>12</v>
          </cell>
          <cell r="AC24">
            <v>0.3</v>
          </cell>
          <cell r="AD24">
            <v>1</v>
          </cell>
          <cell r="AE24">
            <v>76</v>
          </cell>
          <cell r="AF24">
            <v>1</v>
          </cell>
          <cell r="AH24">
            <v>6</v>
          </cell>
          <cell r="AI24">
            <v>1</v>
          </cell>
          <cell r="AJ24">
            <v>76</v>
          </cell>
          <cell r="AK24">
            <v>12</v>
          </cell>
          <cell r="AM24">
            <v>0.6</v>
          </cell>
          <cell r="AN24">
            <v>1</v>
          </cell>
          <cell r="AO24">
            <v>76</v>
          </cell>
          <cell r="AP24">
            <v>1</v>
          </cell>
          <cell r="AR24">
            <v>0.75</v>
          </cell>
          <cell r="AS24">
            <v>1</v>
          </cell>
          <cell r="AT24">
            <v>80</v>
          </cell>
          <cell r="AU24">
            <v>12</v>
          </cell>
        </row>
        <row r="25">
          <cell r="B25">
            <v>19</v>
          </cell>
          <cell r="C25" t="str">
            <v>KUSWIYATI, S.Pd, M.Pd</v>
          </cell>
          <cell r="D25">
            <v>0.6</v>
          </cell>
          <cell r="E25">
            <v>1</v>
          </cell>
          <cell r="F25">
            <v>80</v>
          </cell>
          <cell r="G25">
            <v>1</v>
          </cell>
          <cell r="I25">
            <v>5.6</v>
          </cell>
          <cell r="J25">
            <v>1</v>
          </cell>
          <cell r="K25">
            <v>80</v>
          </cell>
          <cell r="L25">
            <v>12</v>
          </cell>
          <cell r="N25">
            <v>6</v>
          </cell>
          <cell r="O25">
            <v>1</v>
          </cell>
          <cell r="P25">
            <v>76</v>
          </cell>
          <cell r="Q25">
            <v>12</v>
          </cell>
          <cell r="S25">
            <v>4</v>
          </cell>
          <cell r="T25">
            <v>1</v>
          </cell>
          <cell r="U25">
            <v>76</v>
          </cell>
          <cell r="V25">
            <v>12</v>
          </cell>
          <cell r="X25">
            <v>3</v>
          </cell>
          <cell r="Y25">
            <v>1</v>
          </cell>
          <cell r="Z25">
            <v>76</v>
          </cell>
          <cell r="AA25">
            <v>12</v>
          </cell>
          <cell r="AC25">
            <v>0.3</v>
          </cell>
          <cell r="AD25">
            <v>1</v>
          </cell>
          <cell r="AE25">
            <v>76</v>
          </cell>
          <cell r="AF25">
            <v>1</v>
          </cell>
          <cell r="AH25">
            <v>6</v>
          </cell>
          <cell r="AI25">
            <v>1</v>
          </cell>
          <cell r="AJ25">
            <v>76</v>
          </cell>
          <cell r="AK25">
            <v>12</v>
          </cell>
          <cell r="AM25">
            <v>0.6</v>
          </cell>
          <cell r="AN25">
            <v>1</v>
          </cell>
          <cell r="AO25">
            <v>76</v>
          </cell>
          <cell r="AP25">
            <v>1</v>
          </cell>
          <cell r="AR25">
            <v>0.75</v>
          </cell>
          <cell r="AS25">
            <v>1</v>
          </cell>
          <cell r="AT25">
            <v>80</v>
          </cell>
          <cell r="AU25">
            <v>12</v>
          </cell>
        </row>
        <row r="26">
          <cell r="B26">
            <v>20</v>
          </cell>
          <cell r="C26" t="str">
            <v>RUSDAH, S.Ag</v>
          </cell>
          <cell r="D26">
            <v>0.6</v>
          </cell>
          <cell r="E26">
            <v>1</v>
          </cell>
          <cell r="F26">
            <v>80</v>
          </cell>
          <cell r="G26">
            <v>1</v>
          </cell>
          <cell r="I26">
            <v>5.6</v>
          </cell>
          <cell r="J26">
            <v>1</v>
          </cell>
          <cell r="K26">
            <v>80</v>
          </cell>
          <cell r="L26">
            <v>12</v>
          </cell>
          <cell r="N26">
            <v>6</v>
          </cell>
          <cell r="O26">
            <v>1</v>
          </cell>
          <cell r="P26">
            <v>76</v>
          </cell>
          <cell r="Q26">
            <v>12</v>
          </cell>
          <cell r="S26">
            <v>4</v>
          </cell>
          <cell r="T26">
            <v>1</v>
          </cell>
          <cell r="U26">
            <v>76</v>
          </cell>
          <cell r="V26">
            <v>12</v>
          </cell>
          <cell r="X26">
            <v>3</v>
          </cell>
          <cell r="Y26">
            <v>1</v>
          </cell>
          <cell r="Z26">
            <v>76</v>
          </cell>
          <cell r="AA26">
            <v>12</v>
          </cell>
          <cell r="AC26">
            <v>0.3</v>
          </cell>
          <cell r="AD26">
            <v>1</v>
          </cell>
          <cell r="AE26">
            <v>76</v>
          </cell>
          <cell r="AF26">
            <v>1</v>
          </cell>
          <cell r="AH26">
            <v>6</v>
          </cell>
          <cell r="AI26">
            <v>1</v>
          </cell>
          <cell r="AJ26">
            <v>76</v>
          </cell>
          <cell r="AK26">
            <v>12</v>
          </cell>
          <cell r="AM26">
            <v>0.6</v>
          </cell>
          <cell r="AN26">
            <v>1</v>
          </cell>
          <cell r="AO26">
            <v>76</v>
          </cell>
          <cell r="AP26">
            <v>1</v>
          </cell>
          <cell r="AR26">
            <v>0.75</v>
          </cell>
          <cell r="AS26">
            <v>1</v>
          </cell>
          <cell r="AT26">
            <v>80</v>
          </cell>
          <cell r="AU26">
            <v>12</v>
          </cell>
        </row>
        <row r="27">
          <cell r="B27">
            <v>21</v>
          </cell>
          <cell r="C27" t="str">
            <v>WAWAN KURNIAWAN, S.Pd, M.Si</v>
          </cell>
          <cell r="D27">
            <v>0.6</v>
          </cell>
          <cell r="E27">
            <v>1</v>
          </cell>
          <cell r="F27">
            <v>80</v>
          </cell>
          <cell r="G27">
            <v>1</v>
          </cell>
          <cell r="I27">
            <v>5.6</v>
          </cell>
          <cell r="J27">
            <v>1</v>
          </cell>
          <cell r="K27">
            <v>80</v>
          </cell>
          <cell r="L27">
            <v>12</v>
          </cell>
          <cell r="N27">
            <v>6</v>
          </cell>
          <cell r="O27">
            <v>1</v>
          </cell>
          <cell r="P27">
            <v>76</v>
          </cell>
          <cell r="Q27">
            <v>12</v>
          </cell>
          <cell r="S27">
            <v>4</v>
          </cell>
          <cell r="T27">
            <v>1</v>
          </cell>
          <cell r="U27">
            <v>76</v>
          </cell>
          <cell r="V27">
            <v>12</v>
          </cell>
          <cell r="X27">
            <v>3</v>
          </cell>
          <cell r="Y27">
            <v>1</v>
          </cell>
          <cell r="Z27">
            <v>76</v>
          </cell>
          <cell r="AA27">
            <v>12</v>
          </cell>
          <cell r="AC27">
            <v>0.3</v>
          </cell>
          <cell r="AD27">
            <v>1</v>
          </cell>
          <cell r="AE27">
            <v>76</v>
          </cell>
          <cell r="AF27">
            <v>1</v>
          </cell>
          <cell r="AH27">
            <v>6</v>
          </cell>
          <cell r="AI27">
            <v>1</v>
          </cell>
          <cell r="AJ27">
            <v>76</v>
          </cell>
          <cell r="AK27">
            <v>12</v>
          </cell>
          <cell r="AM27">
            <v>0.6</v>
          </cell>
          <cell r="AN27">
            <v>1</v>
          </cell>
          <cell r="AO27">
            <v>76</v>
          </cell>
          <cell r="AP27">
            <v>1</v>
          </cell>
          <cell r="AR27">
            <v>0.75</v>
          </cell>
          <cell r="AS27">
            <v>1</v>
          </cell>
          <cell r="AT27">
            <v>80</v>
          </cell>
          <cell r="AU27">
            <v>12</v>
          </cell>
        </row>
        <row r="28">
          <cell r="B28">
            <v>22</v>
          </cell>
          <cell r="C28" t="str">
            <v>MUHAMMAD YUNUS, S.Ag, M.Pd</v>
          </cell>
          <cell r="D28">
            <v>0.6</v>
          </cell>
          <cell r="E28">
            <v>1</v>
          </cell>
          <cell r="F28">
            <v>80</v>
          </cell>
          <cell r="G28">
            <v>1</v>
          </cell>
          <cell r="I28">
            <v>5.6</v>
          </cell>
          <cell r="J28">
            <v>1</v>
          </cell>
          <cell r="K28">
            <v>80</v>
          </cell>
          <cell r="L28">
            <v>12</v>
          </cell>
          <cell r="N28">
            <v>6</v>
          </cell>
          <cell r="O28">
            <v>1</v>
          </cell>
          <cell r="P28">
            <v>76</v>
          </cell>
          <cell r="Q28">
            <v>12</v>
          </cell>
          <cell r="S28">
            <v>4</v>
          </cell>
          <cell r="T28">
            <v>1</v>
          </cell>
          <cell r="U28">
            <v>76</v>
          </cell>
          <cell r="V28">
            <v>12</v>
          </cell>
          <cell r="X28">
            <v>3</v>
          </cell>
          <cell r="Y28">
            <v>1</v>
          </cell>
          <cell r="Z28">
            <v>76</v>
          </cell>
          <cell r="AA28">
            <v>12</v>
          </cell>
          <cell r="AC28">
            <v>0.3</v>
          </cell>
          <cell r="AD28">
            <v>1</v>
          </cell>
          <cell r="AE28">
            <v>76</v>
          </cell>
          <cell r="AF28">
            <v>1</v>
          </cell>
          <cell r="AH28">
            <v>6</v>
          </cell>
          <cell r="AI28">
            <v>1</v>
          </cell>
          <cell r="AJ28">
            <v>76</v>
          </cell>
          <cell r="AK28">
            <v>12</v>
          </cell>
          <cell r="AM28">
            <v>0.6</v>
          </cell>
          <cell r="AN28">
            <v>1</v>
          </cell>
          <cell r="AO28">
            <v>76</v>
          </cell>
          <cell r="AP28">
            <v>1</v>
          </cell>
          <cell r="AR28">
            <v>0.75</v>
          </cell>
          <cell r="AS28">
            <v>1</v>
          </cell>
          <cell r="AT28">
            <v>80</v>
          </cell>
          <cell r="AU28">
            <v>12</v>
          </cell>
        </row>
        <row r="29">
          <cell r="B29">
            <v>23</v>
          </cell>
          <cell r="C29" t="str">
            <v>Drs. SASTRO JAGO HARTONO</v>
          </cell>
          <cell r="D29">
            <v>0.9</v>
          </cell>
          <cell r="E29">
            <v>1</v>
          </cell>
          <cell r="F29">
            <v>80</v>
          </cell>
          <cell r="G29">
            <v>1</v>
          </cell>
          <cell r="I29">
            <v>6</v>
          </cell>
          <cell r="J29">
            <v>1</v>
          </cell>
          <cell r="K29">
            <v>80</v>
          </cell>
          <cell r="L29">
            <v>12</v>
          </cell>
          <cell r="N29">
            <v>9</v>
          </cell>
          <cell r="O29">
            <v>1</v>
          </cell>
          <cell r="P29">
            <v>80</v>
          </cell>
          <cell r="Q29">
            <v>12</v>
          </cell>
          <cell r="S29">
            <v>6</v>
          </cell>
          <cell r="T29">
            <v>1</v>
          </cell>
          <cell r="U29">
            <v>76</v>
          </cell>
          <cell r="V29">
            <v>12</v>
          </cell>
          <cell r="X29">
            <v>4.5</v>
          </cell>
          <cell r="Y29">
            <v>1</v>
          </cell>
          <cell r="Z29">
            <v>76</v>
          </cell>
          <cell r="AA29">
            <v>12</v>
          </cell>
          <cell r="AC29">
            <v>0.45</v>
          </cell>
          <cell r="AD29">
            <v>1</v>
          </cell>
          <cell r="AE29">
            <v>76</v>
          </cell>
          <cell r="AF29">
            <v>1</v>
          </cell>
          <cell r="AH29">
            <v>9</v>
          </cell>
          <cell r="AI29">
            <v>1</v>
          </cell>
          <cell r="AJ29">
            <v>76</v>
          </cell>
          <cell r="AK29">
            <v>12</v>
          </cell>
          <cell r="AM29">
            <v>0.9</v>
          </cell>
          <cell r="AN29">
            <v>1</v>
          </cell>
          <cell r="AO29">
            <v>76</v>
          </cell>
          <cell r="AP29">
            <v>1</v>
          </cell>
          <cell r="AR29">
            <v>0.75</v>
          </cell>
          <cell r="AS29">
            <v>1</v>
          </cell>
          <cell r="AT29">
            <v>80</v>
          </cell>
          <cell r="AU29">
            <v>12</v>
          </cell>
        </row>
        <row r="30">
          <cell r="B30">
            <v>24</v>
          </cell>
          <cell r="C30" t="str">
            <v>RUSTIATI, S.Pd, M.Pd</v>
          </cell>
          <cell r="D30">
            <v>0.6</v>
          </cell>
          <cell r="E30">
            <v>1</v>
          </cell>
          <cell r="F30">
            <v>80</v>
          </cell>
          <cell r="G30">
            <v>1</v>
          </cell>
          <cell r="I30">
            <v>5.6</v>
          </cell>
          <cell r="J30">
            <v>1</v>
          </cell>
          <cell r="K30">
            <v>80</v>
          </cell>
          <cell r="L30">
            <v>12</v>
          </cell>
          <cell r="N30">
            <v>6</v>
          </cell>
          <cell r="O30">
            <v>1</v>
          </cell>
          <cell r="P30">
            <v>76</v>
          </cell>
          <cell r="Q30">
            <v>12</v>
          </cell>
          <cell r="S30">
            <v>4</v>
          </cell>
          <cell r="T30">
            <v>1</v>
          </cell>
          <cell r="U30">
            <v>76</v>
          </cell>
          <cell r="V30">
            <v>12</v>
          </cell>
          <cell r="X30">
            <v>3</v>
          </cell>
          <cell r="Y30">
            <v>1</v>
          </cell>
          <cell r="Z30">
            <v>76</v>
          </cell>
          <cell r="AA30">
            <v>12</v>
          </cell>
          <cell r="AC30">
            <v>0.3</v>
          </cell>
          <cell r="AD30">
            <v>1</v>
          </cell>
          <cell r="AE30">
            <v>76</v>
          </cell>
          <cell r="AF30">
            <v>1</v>
          </cell>
          <cell r="AH30">
            <v>6</v>
          </cell>
          <cell r="AI30">
            <v>1</v>
          </cell>
          <cell r="AJ30">
            <v>76</v>
          </cell>
          <cell r="AK30">
            <v>12</v>
          </cell>
          <cell r="AM30">
            <v>0.6</v>
          </cell>
          <cell r="AN30">
            <v>1</v>
          </cell>
          <cell r="AO30">
            <v>76</v>
          </cell>
          <cell r="AP30">
            <v>1</v>
          </cell>
          <cell r="AR30">
            <v>0.75</v>
          </cell>
          <cell r="AS30">
            <v>1</v>
          </cell>
          <cell r="AT30">
            <v>80</v>
          </cell>
          <cell r="AU30">
            <v>12</v>
          </cell>
        </row>
        <row r="31">
          <cell r="B31">
            <v>25</v>
          </cell>
          <cell r="C31" t="str">
            <v>SARJONO S.Pd</v>
          </cell>
          <cell r="D31">
            <v>0.6</v>
          </cell>
          <cell r="E31">
            <v>1</v>
          </cell>
          <cell r="F31">
            <v>80</v>
          </cell>
          <cell r="G31">
            <v>1</v>
          </cell>
          <cell r="I31">
            <v>5.6</v>
          </cell>
          <cell r="J31">
            <v>1</v>
          </cell>
          <cell r="K31">
            <v>80</v>
          </cell>
          <cell r="L31">
            <v>12</v>
          </cell>
          <cell r="N31">
            <v>6</v>
          </cell>
          <cell r="O31">
            <v>1</v>
          </cell>
          <cell r="P31">
            <v>76</v>
          </cell>
          <cell r="Q31">
            <v>12</v>
          </cell>
          <cell r="S31">
            <v>4</v>
          </cell>
          <cell r="T31">
            <v>1</v>
          </cell>
          <cell r="U31">
            <v>76</v>
          </cell>
          <cell r="V31">
            <v>12</v>
          </cell>
          <cell r="X31">
            <v>3</v>
          </cell>
          <cell r="Y31">
            <v>1</v>
          </cell>
          <cell r="Z31">
            <v>76</v>
          </cell>
          <cell r="AA31">
            <v>12</v>
          </cell>
          <cell r="AC31">
            <v>0.3</v>
          </cell>
          <cell r="AD31">
            <v>1</v>
          </cell>
          <cell r="AE31">
            <v>76</v>
          </cell>
          <cell r="AF31">
            <v>1</v>
          </cell>
          <cell r="AH31">
            <v>6</v>
          </cell>
          <cell r="AI31">
            <v>1</v>
          </cell>
          <cell r="AJ31">
            <v>76</v>
          </cell>
          <cell r="AK31">
            <v>12</v>
          </cell>
          <cell r="AM31">
            <v>0.6</v>
          </cell>
          <cell r="AN31">
            <v>1</v>
          </cell>
          <cell r="AO31">
            <v>76</v>
          </cell>
          <cell r="AP31">
            <v>1</v>
          </cell>
          <cell r="AR31">
            <v>0.75</v>
          </cell>
          <cell r="AS31">
            <v>1</v>
          </cell>
          <cell r="AT31">
            <v>80</v>
          </cell>
          <cell r="AU31">
            <v>12</v>
          </cell>
        </row>
        <row r="32">
          <cell r="B32">
            <v>26</v>
          </cell>
          <cell r="C32" t="str">
            <v>Drs. AGUS UTOYO, MM</v>
          </cell>
          <cell r="D32">
            <v>0.9</v>
          </cell>
          <cell r="E32">
            <v>1</v>
          </cell>
          <cell r="F32">
            <v>80</v>
          </cell>
          <cell r="G32">
            <v>1</v>
          </cell>
          <cell r="I32">
            <v>6</v>
          </cell>
          <cell r="J32">
            <v>1</v>
          </cell>
          <cell r="K32">
            <v>80</v>
          </cell>
          <cell r="L32">
            <v>12</v>
          </cell>
          <cell r="N32">
            <v>9</v>
          </cell>
          <cell r="O32">
            <v>1</v>
          </cell>
          <cell r="P32">
            <v>76</v>
          </cell>
          <cell r="Q32">
            <v>12</v>
          </cell>
          <cell r="S32">
            <v>6</v>
          </cell>
          <cell r="T32">
            <v>1</v>
          </cell>
          <cell r="U32">
            <v>76</v>
          </cell>
          <cell r="V32">
            <v>12</v>
          </cell>
          <cell r="X32">
            <v>4.5</v>
          </cell>
          <cell r="Y32">
            <v>1</v>
          </cell>
          <cell r="Z32">
            <v>76</v>
          </cell>
          <cell r="AA32">
            <v>12</v>
          </cell>
          <cell r="AC32">
            <v>0.45</v>
          </cell>
          <cell r="AD32">
            <v>1</v>
          </cell>
          <cell r="AE32">
            <v>76</v>
          </cell>
          <cell r="AF32">
            <v>1</v>
          </cell>
          <cell r="AH32">
            <v>9</v>
          </cell>
          <cell r="AI32">
            <v>1</v>
          </cell>
          <cell r="AJ32">
            <v>76</v>
          </cell>
          <cell r="AK32">
            <v>12</v>
          </cell>
          <cell r="AM32">
            <v>0.9</v>
          </cell>
          <cell r="AN32">
            <v>1</v>
          </cell>
          <cell r="AO32">
            <v>76</v>
          </cell>
          <cell r="AP32">
            <v>1</v>
          </cell>
          <cell r="AR32">
            <v>0.75</v>
          </cell>
          <cell r="AS32">
            <v>1</v>
          </cell>
          <cell r="AT32">
            <v>80</v>
          </cell>
          <cell r="AU32">
            <v>12</v>
          </cell>
        </row>
        <row r="33">
          <cell r="B33">
            <v>27</v>
          </cell>
          <cell r="C33" t="str">
            <v>MARWI, S.Pd.I</v>
          </cell>
          <cell r="D33">
            <v>0.9</v>
          </cell>
          <cell r="E33">
            <v>1</v>
          </cell>
          <cell r="F33">
            <v>80</v>
          </cell>
          <cell r="G33">
            <v>1</v>
          </cell>
          <cell r="I33">
            <v>6</v>
          </cell>
          <cell r="J33">
            <v>1</v>
          </cell>
          <cell r="K33">
            <v>80</v>
          </cell>
          <cell r="L33">
            <v>12</v>
          </cell>
          <cell r="N33">
            <v>9</v>
          </cell>
          <cell r="O33">
            <v>1</v>
          </cell>
          <cell r="P33">
            <v>76</v>
          </cell>
          <cell r="Q33">
            <v>12</v>
          </cell>
          <cell r="S33">
            <v>6</v>
          </cell>
          <cell r="T33">
            <v>1</v>
          </cell>
          <cell r="U33">
            <v>76</v>
          </cell>
          <cell r="V33">
            <v>12</v>
          </cell>
          <cell r="X33">
            <v>4.5</v>
          </cell>
          <cell r="Y33">
            <v>1</v>
          </cell>
          <cell r="Z33">
            <v>76</v>
          </cell>
          <cell r="AA33">
            <v>12</v>
          </cell>
          <cell r="AC33">
            <v>0.45</v>
          </cell>
          <cell r="AD33">
            <v>1</v>
          </cell>
          <cell r="AE33">
            <v>76</v>
          </cell>
          <cell r="AF33">
            <v>1</v>
          </cell>
          <cell r="AH33">
            <v>9</v>
          </cell>
          <cell r="AI33">
            <v>1</v>
          </cell>
          <cell r="AJ33">
            <v>76</v>
          </cell>
          <cell r="AK33">
            <v>12</v>
          </cell>
          <cell r="AM33">
            <v>0.9</v>
          </cell>
          <cell r="AN33">
            <v>1</v>
          </cell>
          <cell r="AO33">
            <v>76</v>
          </cell>
          <cell r="AP33">
            <v>1</v>
          </cell>
          <cell r="AR33">
            <v>0.75</v>
          </cell>
          <cell r="AS33">
            <v>1</v>
          </cell>
          <cell r="AT33">
            <v>80</v>
          </cell>
          <cell r="AU33">
            <v>12</v>
          </cell>
        </row>
        <row r="34">
          <cell r="B34">
            <v>28</v>
          </cell>
          <cell r="C34" t="str">
            <v>SUHARTONO, S.Pd</v>
          </cell>
          <cell r="D34">
            <v>0.9</v>
          </cell>
          <cell r="E34">
            <v>1</v>
          </cell>
          <cell r="F34">
            <v>80</v>
          </cell>
          <cell r="G34">
            <v>1</v>
          </cell>
          <cell r="I34">
            <v>6</v>
          </cell>
          <cell r="J34">
            <v>1</v>
          </cell>
          <cell r="K34">
            <v>80</v>
          </cell>
          <cell r="L34">
            <v>12</v>
          </cell>
          <cell r="N34">
            <v>9</v>
          </cell>
          <cell r="O34">
            <v>1</v>
          </cell>
          <cell r="P34">
            <v>76</v>
          </cell>
          <cell r="Q34">
            <v>12</v>
          </cell>
          <cell r="S34">
            <v>6</v>
          </cell>
          <cell r="T34">
            <v>1</v>
          </cell>
          <cell r="U34">
            <v>76</v>
          </cell>
          <cell r="V34">
            <v>12</v>
          </cell>
          <cell r="X34">
            <v>4.5</v>
          </cell>
          <cell r="Y34">
            <v>1</v>
          </cell>
          <cell r="Z34">
            <v>76</v>
          </cell>
          <cell r="AA34">
            <v>12</v>
          </cell>
          <cell r="AC34">
            <v>0.45</v>
          </cell>
          <cell r="AD34">
            <v>1</v>
          </cell>
          <cell r="AE34">
            <v>76</v>
          </cell>
          <cell r="AF34">
            <v>1</v>
          </cell>
          <cell r="AH34">
            <v>9</v>
          </cell>
          <cell r="AI34">
            <v>1</v>
          </cell>
          <cell r="AJ34">
            <v>76</v>
          </cell>
          <cell r="AK34">
            <v>12</v>
          </cell>
          <cell r="AM34">
            <v>0.9</v>
          </cell>
          <cell r="AN34">
            <v>1</v>
          </cell>
          <cell r="AO34">
            <v>76</v>
          </cell>
          <cell r="AP34">
            <v>1</v>
          </cell>
          <cell r="AR34">
            <v>0.75</v>
          </cell>
          <cell r="AS34">
            <v>1</v>
          </cell>
          <cell r="AT34">
            <v>76</v>
          </cell>
          <cell r="AU34">
            <v>12</v>
          </cell>
        </row>
        <row r="35">
          <cell r="B35">
            <v>29</v>
          </cell>
          <cell r="C35" t="str">
            <v>EUIS KURAISIN, M.Pd</v>
          </cell>
          <cell r="D35">
            <v>0.9</v>
          </cell>
          <cell r="E35">
            <v>1</v>
          </cell>
          <cell r="F35">
            <v>80</v>
          </cell>
          <cell r="G35">
            <v>1</v>
          </cell>
          <cell r="I35">
            <v>6</v>
          </cell>
          <cell r="J35">
            <v>1</v>
          </cell>
          <cell r="K35">
            <v>80</v>
          </cell>
          <cell r="L35">
            <v>12</v>
          </cell>
          <cell r="N35">
            <v>9</v>
          </cell>
          <cell r="O35">
            <v>1</v>
          </cell>
          <cell r="P35">
            <v>76</v>
          </cell>
          <cell r="Q35">
            <v>12</v>
          </cell>
          <cell r="S35">
            <v>6</v>
          </cell>
          <cell r="T35">
            <v>1</v>
          </cell>
          <cell r="U35">
            <v>76</v>
          </cell>
          <cell r="V35">
            <v>12</v>
          </cell>
          <cell r="X35">
            <v>4.5</v>
          </cell>
          <cell r="Y35">
            <v>1</v>
          </cell>
          <cell r="Z35">
            <v>76</v>
          </cell>
          <cell r="AA35">
            <v>12</v>
          </cell>
          <cell r="AC35">
            <v>0.45</v>
          </cell>
          <cell r="AD35">
            <v>1</v>
          </cell>
          <cell r="AE35">
            <v>76</v>
          </cell>
          <cell r="AF35">
            <v>1</v>
          </cell>
          <cell r="AH35">
            <v>9</v>
          </cell>
          <cell r="AI35">
            <v>1</v>
          </cell>
          <cell r="AJ35">
            <v>76</v>
          </cell>
          <cell r="AK35">
            <v>12</v>
          </cell>
          <cell r="AM35">
            <v>0.9</v>
          </cell>
          <cell r="AN35">
            <v>1</v>
          </cell>
          <cell r="AO35">
            <v>76</v>
          </cell>
          <cell r="AP35">
            <v>1</v>
          </cell>
          <cell r="AR35">
            <v>0.75</v>
          </cell>
          <cell r="AS35">
            <v>1</v>
          </cell>
          <cell r="AT35">
            <v>76</v>
          </cell>
          <cell r="AU35">
            <v>12</v>
          </cell>
        </row>
        <row r="36">
          <cell r="B36">
            <v>30</v>
          </cell>
          <cell r="C36" t="str">
            <v>Dra. Hj. NUROZIAH</v>
          </cell>
          <cell r="D36">
            <v>0.9</v>
          </cell>
          <cell r="E36">
            <v>1</v>
          </cell>
          <cell r="F36">
            <v>76</v>
          </cell>
          <cell r="G36">
            <v>1</v>
          </cell>
          <cell r="I36">
            <v>6</v>
          </cell>
          <cell r="J36">
            <v>1</v>
          </cell>
          <cell r="K36">
            <v>80</v>
          </cell>
          <cell r="L36">
            <v>12</v>
          </cell>
          <cell r="N36">
            <v>9</v>
          </cell>
          <cell r="O36">
            <v>1</v>
          </cell>
          <cell r="P36">
            <v>76</v>
          </cell>
          <cell r="Q36">
            <v>12</v>
          </cell>
          <cell r="S36">
            <v>6</v>
          </cell>
          <cell r="T36">
            <v>1</v>
          </cell>
          <cell r="U36">
            <v>76</v>
          </cell>
          <cell r="V36">
            <v>12</v>
          </cell>
          <cell r="X36">
            <v>4.5</v>
          </cell>
          <cell r="Y36">
            <v>1</v>
          </cell>
          <cell r="Z36">
            <v>76</v>
          </cell>
          <cell r="AA36">
            <v>12</v>
          </cell>
          <cell r="AC36">
            <v>0.45</v>
          </cell>
          <cell r="AD36">
            <v>1</v>
          </cell>
          <cell r="AE36">
            <v>70</v>
          </cell>
          <cell r="AF36">
            <v>1</v>
          </cell>
          <cell r="AH36">
            <v>9</v>
          </cell>
          <cell r="AI36">
            <v>1</v>
          </cell>
          <cell r="AJ36">
            <v>70</v>
          </cell>
          <cell r="AK36">
            <v>12</v>
          </cell>
          <cell r="AM36">
            <v>0.9</v>
          </cell>
          <cell r="AN36">
            <v>1</v>
          </cell>
          <cell r="AO36">
            <v>70</v>
          </cell>
          <cell r="AP36">
            <v>1</v>
          </cell>
          <cell r="AR36">
            <v>0.75</v>
          </cell>
          <cell r="AS36">
            <v>1</v>
          </cell>
          <cell r="AT36">
            <v>76</v>
          </cell>
          <cell r="AU36">
            <v>12</v>
          </cell>
        </row>
        <row r="37">
          <cell r="B37" t="str">
            <v/>
          </cell>
          <cell r="C37" t="str">
            <v/>
          </cell>
          <cell r="D37" t="str">
            <v/>
          </cell>
          <cell r="AH37" t="str">
            <v/>
          </cell>
          <cell r="AM37" t="str">
            <v/>
          </cell>
          <cell r="AR37" t="str">
            <v/>
          </cell>
        </row>
        <row r="38">
          <cell r="B38" t="str">
            <v/>
          </cell>
          <cell r="C38" t="str">
            <v/>
          </cell>
          <cell r="D38" t="str">
            <v/>
          </cell>
          <cell r="AH38" t="str">
            <v/>
          </cell>
          <cell r="AM38" t="str">
            <v/>
          </cell>
          <cell r="AR38" t="str">
            <v/>
          </cell>
        </row>
        <row r="39">
          <cell r="B39" t="str">
            <v/>
          </cell>
          <cell r="C39" t="str">
            <v/>
          </cell>
          <cell r="D39" t="str">
            <v/>
          </cell>
          <cell r="AH39" t="str">
            <v/>
          </cell>
          <cell r="AM39" t="str">
            <v/>
          </cell>
          <cell r="AR39" t="str">
            <v/>
          </cell>
        </row>
        <row r="40">
          <cell r="B40" t="str">
            <v/>
          </cell>
          <cell r="C40" t="str">
            <v/>
          </cell>
          <cell r="D40" t="str">
            <v/>
          </cell>
          <cell r="AH40" t="str">
            <v/>
          </cell>
          <cell r="AM40" t="str">
            <v/>
          </cell>
          <cell r="AR40" t="str">
            <v/>
          </cell>
        </row>
        <row r="41">
          <cell r="B41" t="str">
            <v/>
          </cell>
          <cell r="C41" t="str">
            <v/>
          </cell>
          <cell r="D41" t="str">
            <v/>
          </cell>
          <cell r="AH41" t="str">
            <v/>
          </cell>
          <cell r="AM41" t="str">
            <v/>
          </cell>
          <cell r="AR41" t="str">
            <v/>
          </cell>
        </row>
        <row r="42">
          <cell r="B42" t="str">
            <v/>
          </cell>
          <cell r="C42" t="str">
            <v/>
          </cell>
          <cell r="D42" t="str">
            <v/>
          </cell>
          <cell r="AH42" t="str">
            <v/>
          </cell>
          <cell r="AM42" t="str">
            <v/>
          </cell>
          <cell r="AR42" t="str">
            <v/>
          </cell>
        </row>
        <row r="43">
          <cell r="B43" t="str">
            <v/>
          </cell>
          <cell r="C43" t="str">
            <v/>
          </cell>
          <cell r="D43" t="str">
            <v/>
          </cell>
          <cell r="AH43" t="str">
            <v/>
          </cell>
          <cell r="AM43" t="str">
            <v/>
          </cell>
          <cell r="AR43" t="str">
            <v/>
          </cell>
        </row>
        <row r="44">
          <cell r="B44" t="str">
            <v/>
          </cell>
          <cell r="C44" t="str">
            <v/>
          </cell>
          <cell r="D44" t="str">
            <v/>
          </cell>
          <cell r="AH44" t="str">
            <v/>
          </cell>
          <cell r="AM44" t="str">
            <v/>
          </cell>
          <cell r="AR44" t="str">
            <v/>
          </cell>
        </row>
        <row r="45">
          <cell r="B45" t="str">
            <v/>
          </cell>
          <cell r="C45" t="str">
            <v/>
          </cell>
          <cell r="D45" t="str">
            <v/>
          </cell>
          <cell r="AH45" t="str">
            <v/>
          </cell>
          <cell r="AM45" t="str">
            <v/>
          </cell>
          <cell r="AR45" t="str">
            <v/>
          </cell>
        </row>
        <row r="46">
          <cell r="B46" t="str">
            <v/>
          </cell>
          <cell r="C46" t="str">
            <v/>
          </cell>
          <cell r="D46" t="str">
            <v/>
          </cell>
          <cell r="AH46" t="str">
            <v/>
          </cell>
          <cell r="AM46" t="str">
            <v/>
          </cell>
          <cell r="AR46" t="str">
            <v/>
          </cell>
        </row>
        <row r="47">
          <cell r="B47" t="str">
            <v/>
          </cell>
          <cell r="C47" t="str">
            <v/>
          </cell>
          <cell r="D47" t="str">
            <v/>
          </cell>
          <cell r="AH47" t="str">
            <v/>
          </cell>
          <cell r="AM47" t="str">
            <v/>
          </cell>
          <cell r="AR47" t="str">
            <v/>
          </cell>
        </row>
        <row r="48">
          <cell r="B48" t="str">
            <v/>
          </cell>
          <cell r="C48" t="str">
            <v/>
          </cell>
          <cell r="D48" t="str">
            <v/>
          </cell>
          <cell r="AH48" t="str">
            <v/>
          </cell>
          <cell r="AM48" t="str">
            <v/>
          </cell>
          <cell r="AR48" t="str">
            <v/>
          </cell>
        </row>
        <row r="49">
          <cell r="B49" t="str">
            <v/>
          </cell>
          <cell r="C49" t="str">
            <v/>
          </cell>
          <cell r="D49" t="str">
            <v/>
          </cell>
          <cell r="AH49" t="str">
            <v/>
          </cell>
          <cell r="AM49" t="str">
            <v/>
          </cell>
          <cell r="AR49" t="str">
            <v/>
          </cell>
        </row>
        <row r="50">
          <cell r="B50" t="str">
            <v/>
          </cell>
          <cell r="C50" t="str">
            <v/>
          </cell>
          <cell r="D50" t="str">
            <v/>
          </cell>
          <cell r="AH50" t="str">
            <v/>
          </cell>
          <cell r="AM50" t="str">
            <v/>
          </cell>
          <cell r="AR50" t="str">
            <v/>
          </cell>
        </row>
        <row r="51">
          <cell r="B51" t="str">
            <v/>
          </cell>
          <cell r="C51" t="str">
            <v/>
          </cell>
          <cell r="D51" t="str">
            <v/>
          </cell>
          <cell r="AH51" t="str">
            <v/>
          </cell>
          <cell r="AM51" t="str">
            <v/>
          </cell>
          <cell r="AR51" t="str">
            <v/>
          </cell>
        </row>
        <row r="52">
          <cell r="B52" t="str">
            <v/>
          </cell>
          <cell r="C52" t="str">
            <v/>
          </cell>
          <cell r="D52" t="str">
            <v/>
          </cell>
          <cell r="AH52" t="str">
            <v/>
          </cell>
          <cell r="AM52" t="str">
            <v/>
          </cell>
          <cell r="AR52" t="str">
            <v/>
          </cell>
        </row>
        <row r="53">
          <cell r="B53" t="str">
            <v/>
          </cell>
          <cell r="C53" t="str">
            <v/>
          </cell>
          <cell r="D53" t="str">
            <v/>
          </cell>
          <cell r="AH53" t="str">
            <v/>
          </cell>
          <cell r="AM53" t="str">
            <v/>
          </cell>
          <cell r="AR53" t="str">
            <v/>
          </cell>
        </row>
        <row r="54">
          <cell r="B54" t="str">
            <v/>
          </cell>
          <cell r="C54" t="str">
            <v/>
          </cell>
          <cell r="D54" t="str">
            <v/>
          </cell>
          <cell r="AH54" t="str">
            <v/>
          </cell>
          <cell r="AM54" t="str">
            <v/>
          </cell>
          <cell r="AR54" t="str">
            <v/>
          </cell>
        </row>
        <row r="55">
          <cell r="B55" t="str">
            <v/>
          </cell>
          <cell r="C55" t="str">
            <v/>
          </cell>
          <cell r="D55" t="str">
            <v/>
          </cell>
          <cell r="AH55" t="str">
            <v/>
          </cell>
          <cell r="AM55" t="str">
            <v/>
          </cell>
          <cell r="AR55" t="str">
            <v/>
          </cell>
        </row>
        <row r="56">
          <cell r="B56" t="str">
            <v/>
          </cell>
          <cell r="C56" t="str">
            <v/>
          </cell>
          <cell r="D56" t="str">
            <v/>
          </cell>
          <cell r="AH56" t="str">
            <v/>
          </cell>
          <cell r="AM56" t="str">
            <v/>
          </cell>
          <cell r="AR56" t="str">
            <v/>
          </cell>
        </row>
        <row r="57">
          <cell r="B57" t="str">
            <v/>
          </cell>
          <cell r="C57" t="str">
            <v/>
          </cell>
          <cell r="D57" t="str">
            <v/>
          </cell>
          <cell r="AH57" t="str">
            <v/>
          </cell>
          <cell r="AM57" t="str">
            <v/>
          </cell>
          <cell r="AR57" t="str">
            <v/>
          </cell>
        </row>
        <row r="58">
          <cell r="B58" t="str">
            <v/>
          </cell>
          <cell r="C58" t="str">
            <v/>
          </cell>
          <cell r="D58" t="str">
            <v/>
          </cell>
          <cell r="AH58" t="str">
            <v/>
          </cell>
          <cell r="AM58" t="str">
            <v/>
          </cell>
          <cell r="AR58" t="str">
            <v/>
          </cell>
        </row>
        <row r="59">
          <cell r="B59" t="str">
            <v/>
          </cell>
          <cell r="C59" t="str">
            <v/>
          </cell>
          <cell r="D59" t="str">
            <v/>
          </cell>
          <cell r="AH59" t="str">
            <v/>
          </cell>
          <cell r="AM59" t="str">
            <v/>
          </cell>
          <cell r="AR59" t="str">
            <v/>
          </cell>
        </row>
        <row r="60">
          <cell r="B60" t="str">
            <v/>
          </cell>
          <cell r="C60" t="str">
            <v/>
          </cell>
          <cell r="D60" t="str">
            <v/>
          </cell>
          <cell r="AH60" t="str">
            <v/>
          </cell>
          <cell r="AM60" t="str">
            <v/>
          </cell>
          <cell r="AR60" t="str">
            <v/>
          </cell>
        </row>
        <row r="61">
          <cell r="B61" t="str">
            <v/>
          </cell>
          <cell r="C61" t="str">
            <v/>
          </cell>
          <cell r="D61" t="str">
            <v/>
          </cell>
          <cell r="AH61" t="str">
            <v/>
          </cell>
          <cell r="AM61" t="str">
            <v/>
          </cell>
          <cell r="AR61" t="str">
            <v/>
          </cell>
        </row>
        <row r="62">
          <cell r="B62" t="str">
            <v/>
          </cell>
          <cell r="C62" t="str">
            <v/>
          </cell>
          <cell r="D62" t="str">
            <v/>
          </cell>
          <cell r="AH62" t="str">
            <v/>
          </cell>
          <cell r="AM62" t="str">
            <v/>
          </cell>
          <cell r="AR62" t="str">
            <v/>
          </cell>
        </row>
        <row r="63">
          <cell r="B63" t="str">
            <v/>
          </cell>
          <cell r="C63" t="str">
            <v/>
          </cell>
          <cell r="D63" t="str">
            <v/>
          </cell>
          <cell r="AH63" t="str">
            <v/>
          </cell>
          <cell r="AM63" t="str">
            <v/>
          </cell>
          <cell r="AR63" t="str">
            <v/>
          </cell>
        </row>
        <row r="64">
          <cell r="B64" t="str">
            <v/>
          </cell>
          <cell r="C64" t="str">
            <v/>
          </cell>
          <cell r="D64" t="str">
            <v/>
          </cell>
          <cell r="AH64" t="str">
            <v/>
          </cell>
          <cell r="AM64" t="str">
            <v/>
          </cell>
          <cell r="AR64" t="str">
            <v/>
          </cell>
        </row>
        <row r="65">
          <cell r="B65" t="str">
            <v/>
          </cell>
          <cell r="C65" t="str">
            <v/>
          </cell>
          <cell r="D65" t="str">
            <v/>
          </cell>
          <cell r="AH65" t="str">
            <v/>
          </cell>
          <cell r="AM65" t="str">
            <v/>
          </cell>
          <cell r="AR65" t="str">
            <v/>
          </cell>
        </row>
        <row r="66">
          <cell r="B66" t="str">
            <v/>
          </cell>
          <cell r="C66" t="str">
            <v/>
          </cell>
          <cell r="D66" t="str">
            <v/>
          </cell>
          <cell r="AH66" t="str">
            <v/>
          </cell>
          <cell r="AM66" t="str">
            <v/>
          </cell>
          <cell r="AR66" t="str">
            <v/>
          </cell>
        </row>
        <row r="67">
          <cell r="B67" t="str">
            <v/>
          </cell>
          <cell r="C67" t="str">
            <v/>
          </cell>
          <cell r="D67" t="str">
            <v/>
          </cell>
          <cell r="AH67" t="str">
            <v/>
          </cell>
          <cell r="AM67" t="str">
            <v/>
          </cell>
          <cell r="AR67" t="str">
            <v/>
          </cell>
        </row>
        <row r="68">
          <cell r="B68" t="str">
            <v/>
          </cell>
          <cell r="C68" t="str">
            <v/>
          </cell>
          <cell r="D68" t="str">
            <v/>
          </cell>
          <cell r="AH68" t="str">
            <v/>
          </cell>
          <cell r="AM68" t="str">
            <v/>
          </cell>
          <cell r="AR68" t="str">
            <v/>
          </cell>
        </row>
        <row r="69">
          <cell r="B69" t="str">
            <v/>
          </cell>
          <cell r="C69" t="str">
            <v/>
          </cell>
          <cell r="D69" t="str">
            <v/>
          </cell>
          <cell r="AH69" t="str">
            <v/>
          </cell>
          <cell r="AM69" t="str">
            <v/>
          </cell>
          <cell r="AR69" t="str">
            <v/>
          </cell>
        </row>
        <row r="70">
          <cell r="B70" t="str">
            <v/>
          </cell>
          <cell r="C70" t="str">
            <v/>
          </cell>
          <cell r="D70" t="str">
            <v/>
          </cell>
          <cell r="AH70" t="str">
            <v/>
          </cell>
          <cell r="AM70" t="str">
            <v/>
          </cell>
          <cell r="AR70" t="str">
            <v/>
          </cell>
        </row>
        <row r="71">
          <cell r="B71" t="str">
            <v/>
          </cell>
          <cell r="C71" t="str">
            <v/>
          </cell>
          <cell r="D71" t="str">
            <v/>
          </cell>
          <cell r="I71" t="str">
            <v/>
          </cell>
          <cell r="N71" t="str">
            <v/>
          </cell>
          <cell r="S71" t="str">
            <v/>
          </cell>
          <cell r="X71" t="str">
            <v/>
          </cell>
          <cell r="AC71" t="str">
            <v/>
          </cell>
          <cell r="AH71" t="str">
            <v/>
          </cell>
          <cell r="AM71" t="str">
            <v/>
          </cell>
          <cell r="AR71" t="str">
            <v/>
          </cell>
        </row>
        <row r="72">
          <cell r="B72" t="str">
            <v/>
          </cell>
          <cell r="C72" t="str">
            <v/>
          </cell>
          <cell r="D72" t="str">
            <v/>
          </cell>
          <cell r="I72" t="str">
            <v/>
          </cell>
          <cell r="N72" t="str">
            <v/>
          </cell>
          <cell r="S72" t="str">
            <v/>
          </cell>
          <cell r="X72" t="str">
            <v/>
          </cell>
          <cell r="AC72" t="str">
            <v/>
          </cell>
          <cell r="AH72" t="str">
            <v/>
          </cell>
          <cell r="AM72" t="str">
            <v/>
          </cell>
          <cell r="AR72" t="str">
            <v/>
          </cell>
        </row>
        <row r="73">
          <cell r="B73" t="str">
            <v/>
          </cell>
          <cell r="C73" t="str">
            <v/>
          </cell>
          <cell r="D73" t="str">
            <v/>
          </cell>
          <cell r="I73" t="str">
            <v/>
          </cell>
          <cell r="N73" t="str">
            <v/>
          </cell>
          <cell r="S73" t="str">
            <v/>
          </cell>
          <cell r="X73" t="str">
            <v/>
          </cell>
          <cell r="AC73" t="str">
            <v/>
          </cell>
          <cell r="AH73" t="str">
            <v/>
          </cell>
          <cell r="AM73" t="str">
            <v/>
          </cell>
          <cell r="AR73" t="str">
            <v/>
          </cell>
        </row>
        <row r="74">
          <cell r="B74" t="str">
            <v/>
          </cell>
          <cell r="C74" t="str">
            <v/>
          </cell>
          <cell r="D74" t="str">
            <v/>
          </cell>
          <cell r="I74" t="str">
            <v/>
          </cell>
          <cell r="N74" t="str">
            <v/>
          </cell>
          <cell r="S74" t="str">
            <v/>
          </cell>
          <cell r="X74" t="str">
            <v/>
          </cell>
          <cell r="AC74" t="str">
            <v/>
          </cell>
          <cell r="AH74" t="str">
            <v/>
          </cell>
          <cell r="AM74" t="str">
            <v/>
          </cell>
          <cell r="AR74" t="str">
            <v/>
          </cell>
        </row>
        <row r="75">
          <cell r="B75" t="str">
            <v/>
          </cell>
          <cell r="C75" t="str">
            <v/>
          </cell>
          <cell r="D75" t="str">
            <v/>
          </cell>
          <cell r="I75" t="str">
            <v/>
          </cell>
          <cell r="N75" t="str">
            <v/>
          </cell>
          <cell r="S75" t="str">
            <v/>
          </cell>
          <cell r="X75" t="str">
            <v/>
          </cell>
          <cell r="AC75" t="str">
            <v/>
          </cell>
          <cell r="AH75" t="str">
            <v/>
          </cell>
          <cell r="AM75" t="str">
            <v/>
          </cell>
          <cell r="AR75" t="str">
            <v/>
          </cell>
        </row>
        <row r="76">
          <cell r="B76" t="str">
            <v/>
          </cell>
          <cell r="C76" t="str">
            <v/>
          </cell>
          <cell r="D76" t="str">
            <v/>
          </cell>
          <cell r="I76" t="str">
            <v/>
          </cell>
          <cell r="N76" t="str">
            <v/>
          </cell>
          <cell r="S76" t="str">
            <v/>
          </cell>
          <cell r="X76" t="str">
            <v/>
          </cell>
          <cell r="AC76" t="str">
            <v/>
          </cell>
          <cell r="AH76" t="str">
            <v/>
          </cell>
          <cell r="AM76" t="str">
            <v/>
          </cell>
          <cell r="AR76" t="str">
            <v/>
          </cell>
        </row>
        <row r="77">
          <cell r="B77" t="str">
            <v/>
          </cell>
          <cell r="C77" t="str">
            <v/>
          </cell>
          <cell r="D77" t="str">
            <v/>
          </cell>
          <cell r="I77" t="str">
            <v/>
          </cell>
          <cell r="N77" t="str">
            <v/>
          </cell>
          <cell r="S77" t="str">
            <v/>
          </cell>
          <cell r="X77" t="str">
            <v/>
          </cell>
          <cell r="AC77" t="str">
            <v/>
          </cell>
          <cell r="AH77" t="str">
            <v/>
          </cell>
          <cell r="AM77" t="str">
            <v/>
          </cell>
          <cell r="AR77" t="str">
            <v/>
          </cell>
        </row>
        <row r="78">
          <cell r="B78" t="str">
            <v/>
          </cell>
          <cell r="C78" t="str">
            <v/>
          </cell>
          <cell r="D78" t="str">
            <v/>
          </cell>
          <cell r="I78" t="str">
            <v/>
          </cell>
          <cell r="N78" t="str">
            <v/>
          </cell>
          <cell r="S78" t="str">
            <v/>
          </cell>
          <cell r="X78" t="str">
            <v/>
          </cell>
          <cell r="AC78" t="str">
            <v/>
          </cell>
          <cell r="AH78" t="str">
            <v/>
          </cell>
          <cell r="AM78" t="str">
            <v/>
          </cell>
          <cell r="AR78" t="str">
            <v/>
          </cell>
        </row>
        <row r="79">
          <cell r="B79" t="str">
            <v/>
          </cell>
          <cell r="C79" t="str">
            <v/>
          </cell>
          <cell r="D79" t="str">
            <v/>
          </cell>
          <cell r="I79" t="str">
            <v/>
          </cell>
          <cell r="N79" t="str">
            <v/>
          </cell>
          <cell r="S79" t="str">
            <v/>
          </cell>
          <cell r="X79" t="str">
            <v/>
          </cell>
          <cell r="AC79" t="str">
            <v/>
          </cell>
          <cell r="AH79" t="str">
            <v/>
          </cell>
          <cell r="AM79" t="str">
            <v/>
          </cell>
          <cell r="AR79" t="str">
            <v/>
          </cell>
        </row>
        <row r="80">
          <cell r="B80" t="str">
            <v/>
          </cell>
          <cell r="C80" t="str">
            <v/>
          </cell>
          <cell r="D80" t="str">
            <v/>
          </cell>
          <cell r="I80" t="str">
            <v/>
          </cell>
          <cell r="N80" t="str">
            <v/>
          </cell>
          <cell r="S80" t="str">
            <v/>
          </cell>
          <cell r="X80" t="str">
            <v/>
          </cell>
          <cell r="AC80" t="str">
            <v/>
          </cell>
          <cell r="AH80" t="str">
            <v/>
          </cell>
          <cell r="AM80" t="str">
            <v/>
          </cell>
          <cell r="AR80" t="str">
            <v/>
          </cell>
        </row>
        <row r="81">
          <cell r="B81" t="str">
            <v/>
          </cell>
          <cell r="C81" t="str">
            <v/>
          </cell>
          <cell r="D81" t="str">
            <v/>
          </cell>
          <cell r="I81" t="str">
            <v/>
          </cell>
          <cell r="N81" t="str">
            <v/>
          </cell>
          <cell r="S81" t="str">
            <v/>
          </cell>
          <cell r="X81" t="str">
            <v/>
          </cell>
          <cell r="AC81" t="str">
            <v/>
          </cell>
          <cell r="AH81" t="str">
            <v/>
          </cell>
          <cell r="AM81" t="str">
            <v/>
          </cell>
          <cell r="AR81" t="str">
            <v/>
          </cell>
        </row>
        <row r="82">
          <cell r="B82" t="str">
            <v/>
          </cell>
          <cell r="C82" t="str">
            <v/>
          </cell>
          <cell r="D82" t="str">
            <v/>
          </cell>
          <cell r="I82" t="str">
            <v/>
          </cell>
          <cell r="N82" t="str">
            <v/>
          </cell>
          <cell r="S82" t="str">
            <v/>
          </cell>
          <cell r="X82" t="str">
            <v/>
          </cell>
          <cell r="AC82" t="str">
            <v/>
          </cell>
          <cell r="AH82" t="str">
            <v/>
          </cell>
          <cell r="AM82" t="str">
            <v/>
          </cell>
          <cell r="AR82" t="str">
            <v/>
          </cell>
        </row>
        <row r="83">
          <cell r="B83" t="str">
            <v/>
          </cell>
          <cell r="C83" t="str">
            <v/>
          </cell>
          <cell r="D83" t="str">
            <v/>
          </cell>
          <cell r="I83" t="str">
            <v/>
          </cell>
          <cell r="N83" t="str">
            <v/>
          </cell>
          <cell r="S83" t="str">
            <v/>
          </cell>
          <cell r="X83" t="str">
            <v/>
          </cell>
          <cell r="AC83" t="str">
            <v/>
          </cell>
          <cell r="AH83" t="str">
            <v/>
          </cell>
          <cell r="AM83" t="str">
            <v/>
          </cell>
          <cell r="AR83" t="str">
            <v/>
          </cell>
        </row>
        <row r="84">
          <cell r="B84" t="str">
            <v/>
          </cell>
          <cell r="C84" t="str">
            <v/>
          </cell>
          <cell r="D84" t="str">
            <v/>
          </cell>
          <cell r="I84" t="str">
            <v/>
          </cell>
          <cell r="N84" t="str">
            <v/>
          </cell>
          <cell r="S84" t="str">
            <v/>
          </cell>
          <cell r="X84" t="str">
            <v/>
          </cell>
          <cell r="AC84" t="str">
            <v/>
          </cell>
          <cell r="AH84" t="str">
            <v/>
          </cell>
          <cell r="AM84" t="str">
            <v/>
          </cell>
          <cell r="AR84" t="str">
            <v/>
          </cell>
        </row>
        <row r="85">
          <cell r="B85" t="str">
            <v/>
          </cell>
          <cell r="C85" t="str">
            <v/>
          </cell>
          <cell r="D85" t="str">
            <v/>
          </cell>
          <cell r="I85" t="str">
            <v/>
          </cell>
          <cell r="N85" t="str">
            <v/>
          </cell>
          <cell r="S85" t="str">
            <v/>
          </cell>
          <cell r="X85" t="str">
            <v/>
          </cell>
          <cell r="AC85" t="str">
            <v/>
          </cell>
          <cell r="AH85" t="str">
            <v/>
          </cell>
          <cell r="AM85" t="str">
            <v/>
          </cell>
          <cell r="AR85" t="str">
            <v/>
          </cell>
        </row>
        <row r="86">
          <cell r="B86" t="str">
            <v/>
          </cell>
          <cell r="C86" t="str">
            <v/>
          </cell>
          <cell r="D86" t="str">
            <v/>
          </cell>
          <cell r="I86" t="str">
            <v/>
          </cell>
          <cell r="N86" t="str">
            <v/>
          </cell>
          <cell r="S86" t="str">
            <v/>
          </cell>
          <cell r="X86" t="str">
            <v/>
          </cell>
          <cell r="AC86" t="str">
            <v/>
          </cell>
          <cell r="AH86" t="str">
            <v/>
          </cell>
          <cell r="AM86" t="str">
            <v/>
          </cell>
          <cell r="AR86" t="str">
            <v/>
          </cell>
        </row>
        <row r="87">
          <cell r="B87" t="str">
            <v/>
          </cell>
          <cell r="C87" t="str">
            <v/>
          </cell>
          <cell r="D87" t="str">
            <v/>
          </cell>
          <cell r="I87" t="str">
            <v/>
          </cell>
          <cell r="N87" t="str">
            <v/>
          </cell>
          <cell r="S87" t="str">
            <v/>
          </cell>
          <cell r="X87" t="str">
            <v/>
          </cell>
          <cell r="AC87" t="str">
            <v/>
          </cell>
          <cell r="AH87" t="str">
            <v/>
          </cell>
          <cell r="AM87" t="str">
            <v/>
          </cell>
          <cell r="AR87" t="str">
            <v/>
          </cell>
        </row>
        <row r="88">
          <cell r="B88" t="str">
            <v/>
          </cell>
          <cell r="C88" t="str">
            <v/>
          </cell>
          <cell r="D88" t="str">
            <v/>
          </cell>
          <cell r="I88" t="str">
            <v/>
          </cell>
          <cell r="N88" t="str">
            <v/>
          </cell>
          <cell r="S88" t="str">
            <v/>
          </cell>
          <cell r="X88" t="str">
            <v/>
          </cell>
          <cell r="AC88" t="str">
            <v/>
          </cell>
          <cell r="AH88" t="str">
            <v/>
          </cell>
          <cell r="AM88" t="str">
            <v/>
          </cell>
          <cell r="AR88" t="str">
            <v/>
          </cell>
        </row>
        <row r="89">
          <cell r="B89" t="str">
            <v/>
          </cell>
          <cell r="C89" t="str">
            <v/>
          </cell>
          <cell r="D89" t="str">
            <v/>
          </cell>
          <cell r="I89" t="str">
            <v/>
          </cell>
          <cell r="N89" t="str">
            <v/>
          </cell>
          <cell r="S89" t="str">
            <v/>
          </cell>
          <cell r="X89" t="str">
            <v/>
          </cell>
          <cell r="AC89" t="str">
            <v/>
          </cell>
          <cell r="AH89" t="str">
            <v/>
          </cell>
          <cell r="AM89" t="str">
            <v/>
          </cell>
          <cell r="AR89" t="str">
            <v/>
          </cell>
        </row>
        <row r="90">
          <cell r="B90" t="str">
            <v/>
          </cell>
          <cell r="C90" t="str">
            <v/>
          </cell>
          <cell r="D90" t="str">
            <v/>
          </cell>
          <cell r="I90" t="str">
            <v/>
          </cell>
          <cell r="N90" t="str">
            <v/>
          </cell>
          <cell r="S90" t="str">
            <v/>
          </cell>
          <cell r="X90" t="str">
            <v/>
          </cell>
          <cell r="AC90" t="str">
            <v/>
          </cell>
          <cell r="AH90" t="str">
            <v/>
          </cell>
          <cell r="AM90" t="str">
            <v/>
          </cell>
          <cell r="AR90" t="str">
            <v/>
          </cell>
        </row>
        <row r="91">
          <cell r="B91" t="str">
            <v/>
          </cell>
          <cell r="C91" t="str">
            <v/>
          </cell>
          <cell r="D91" t="str">
            <v/>
          </cell>
          <cell r="I91" t="str">
            <v/>
          </cell>
          <cell r="N91" t="str">
            <v/>
          </cell>
          <cell r="S91" t="str">
            <v/>
          </cell>
          <cell r="X91" t="str">
            <v/>
          </cell>
          <cell r="AC91" t="str">
            <v/>
          </cell>
          <cell r="AH91" t="str">
            <v/>
          </cell>
          <cell r="AM91" t="str">
            <v/>
          </cell>
          <cell r="AR91" t="str">
            <v/>
          </cell>
        </row>
        <row r="92">
          <cell r="B92" t="str">
            <v/>
          </cell>
          <cell r="C92" t="str">
            <v/>
          </cell>
          <cell r="D92" t="str">
            <v/>
          </cell>
          <cell r="I92" t="str">
            <v/>
          </cell>
          <cell r="N92" t="str">
            <v/>
          </cell>
          <cell r="S92" t="str">
            <v/>
          </cell>
          <cell r="X92" t="str">
            <v/>
          </cell>
          <cell r="AC92" t="str">
            <v/>
          </cell>
          <cell r="AH92" t="str">
            <v/>
          </cell>
          <cell r="AM92" t="str">
            <v/>
          </cell>
          <cell r="AR92" t="str">
            <v/>
          </cell>
        </row>
        <row r="93">
          <cell r="B93" t="str">
            <v/>
          </cell>
          <cell r="C93" t="str">
            <v/>
          </cell>
          <cell r="D93" t="str">
            <v/>
          </cell>
          <cell r="I93" t="str">
            <v/>
          </cell>
          <cell r="N93" t="str">
            <v/>
          </cell>
          <cell r="S93" t="str">
            <v/>
          </cell>
          <cell r="X93" t="str">
            <v/>
          </cell>
          <cell r="AC93" t="str">
            <v/>
          </cell>
          <cell r="AH93" t="str">
            <v/>
          </cell>
          <cell r="AM93" t="str">
            <v/>
          </cell>
          <cell r="AR93" t="str">
            <v/>
          </cell>
        </row>
        <row r="94">
          <cell r="B94" t="str">
            <v/>
          </cell>
          <cell r="C94" t="str">
            <v/>
          </cell>
          <cell r="D94" t="str">
            <v/>
          </cell>
          <cell r="I94" t="str">
            <v/>
          </cell>
          <cell r="N94" t="str">
            <v/>
          </cell>
          <cell r="S94" t="str">
            <v/>
          </cell>
          <cell r="X94" t="str">
            <v/>
          </cell>
          <cell r="AC94" t="str">
            <v/>
          </cell>
          <cell r="AH94" t="str">
            <v/>
          </cell>
          <cell r="AM94" t="str">
            <v/>
          </cell>
          <cell r="AR94" t="str">
            <v/>
          </cell>
        </row>
        <row r="95">
          <cell r="B95" t="str">
            <v/>
          </cell>
          <cell r="C95" t="str">
            <v/>
          </cell>
          <cell r="D95" t="str">
            <v/>
          </cell>
          <cell r="I95" t="str">
            <v/>
          </cell>
          <cell r="N95" t="str">
            <v/>
          </cell>
          <cell r="S95" t="str">
            <v/>
          </cell>
          <cell r="X95" t="str">
            <v/>
          </cell>
          <cell r="AC95" t="str">
            <v/>
          </cell>
          <cell r="AH95" t="str">
            <v/>
          </cell>
          <cell r="AM95" t="str">
            <v/>
          </cell>
          <cell r="AR95" t="str">
            <v/>
          </cell>
        </row>
        <row r="96">
          <cell r="B96" t="str">
            <v/>
          </cell>
          <cell r="C96" t="str">
            <v/>
          </cell>
          <cell r="D96" t="str">
            <v/>
          </cell>
          <cell r="I96" t="str">
            <v/>
          </cell>
          <cell r="N96" t="str">
            <v/>
          </cell>
          <cell r="S96" t="str">
            <v/>
          </cell>
          <cell r="X96" t="str">
            <v/>
          </cell>
          <cell r="AC96" t="str">
            <v/>
          </cell>
          <cell r="AH96" t="str">
            <v/>
          </cell>
          <cell r="AM96" t="str">
            <v/>
          </cell>
          <cell r="AR96" t="str">
            <v/>
          </cell>
        </row>
        <row r="97">
          <cell r="B97" t="str">
            <v/>
          </cell>
          <cell r="C97" t="str">
            <v/>
          </cell>
          <cell r="D97" t="str">
            <v/>
          </cell>
          <cell r="I97" t="str">
            <v/>
          </cell>
          <cell r="N97" t="str">
            <v/>
          </cell>
          <cell r="S97" t="str">
            <v/>
          </cell>
          <cell r="X97" t="str">
            <v/>
          </cell>
          <cell r="AC97" t="str">
            <v/>
          </cell>
          <cell r="AH97" t="str">
            <v/>
          </cell>
          <cell r="AM97" t="str">
            <v/>
          </cell>
          <cell r="AR97" t="str">
            <v/>
          </cell>
        </row>
        <row r="98">
          <cell r="B98" t="str">
            <v/>
          </cell>
          <cell r="C98" t="str">
            <v/>
          </cell>
          <cell r="D98" t="str">
            <v/>
          </cell>
          <cell r="I98" t="str">
            <v/>
          </cell>
          <cell r="N98" t="str">
            <v/>
          </cell>
          <cell r="S98" t="str">
            <v/>
          </cell>
          <cell r="X98" t="str">
            <v/>
          </cell>
          <cell r="AC98" t="str">
            <v/>
          </cell>
          <cell r="AH98" t="str">
            <v/>
          </cell>
          <cell r="AM98" t="str">
            <v/>
          </cell>
          <cell r="AR98" t="str">
            <v/>
          </cell>
        </row>
        <row r="99">
          <cell r="B99" t="str">
            <v/>
          </cell>
          <cell r="C99" t="str">
            <v/>
          </cell>
          <cell r="D99" t="str">
            <v/>
          </cell>
          <cell r="I99" t="str">
            <v/>
          </cell>
          <cell r="N99" t="str">
            <v/>
          </cell>
          <cell r="S99" t="str">
            <v/>
          </cell>
          <cell r="X99" t="str">
            <v/>
          </cell>
          <cell r="AC99" t="str">
            <v/>
          </cell>
          <cell r="AH99" t="str">
            <v/>
          </cell>
          <cell r="AM99" t="str">
            <v/>
          </cell>
          <cell r="AR99" t="str">
            <v/>
          </cell>
        </row>
        <row r="100">
          <cell r="B100" t="str">
            <v/>
          </cell>
          <cell r="C100" t="str">
            <v/>
          </cell>
          <cell r="D100" t="str">
            <v/>
          </cell>
          <cell r="I100" t="str">
            <v/>
          </cell>
          <cell r="N100" t="str">
            <v/>
          </cell>
          <cell r="S100" t="str">
            <v/>
          </cell>
          <cell r="X100" t="str">
            <v/>
          </cell>
          <cell r="AC100" t="str">
            <v/>
          </cell>
          <cell r="AH100" t="str">
            <v/>
          </cell>
          <cell r="AM100" t="str">
            <v/>
          </cell>
          <cell r="AR100" t="str">
            <v/>
          </cell>
        </row>
        <row r="101">
          <cell r="B101" t="str">
            <v/>
          </cell>
          <cell r="C101" t="str">
            <v/>
          </cell>
          <cell r="D101" t="str">
            <v/>
          </cell>
          <cell r="I101" t="str">
            <v/>
          </cell>
          <cell r="N101" t="str">
            <v/>
          </cell>
          <cell r="S101" t="str">
            <v/>
          </cell>
          <cell r="X101" t="str">
            <v/>
          </cell>
          <cell r="AC101" t="str">
            <v/>
          </cell>
          <cell r="AH101" t="str">
            <v/>
          </cell>
          <cell r="AM101" t="str">
            <v/>
          </cell>
          <cell r="AR101" t="str">
            <v/>
          </cell>
        </row>
        <row r="102">
          <cell r="B102" t="str">
            <v/>
          </cell>
          <cell r="C102" t="str">
            <v/>
          </cell>
          <cell r="D102" t="str">
            <v/>
          </cell>
          <cell r="I102" t="str">
            <v/>
          </cell>
          <cell r="N102" t="str">
            <v/>
          </cell>
          <cell r="S102" t="str">
            <v/>
          </cell>
          <cell r="X102" t="str">
            <v/>
          </cell>
          <cell r="AC102" t="str">
            <v/>
          </cell>
          <cell r="AH102" t="str">
            <v/>
          </cell>
          <cell r="AM102" t="str">
            <v/>
          </cell>
          <cell r="AR102" t="str">
            <v/>
          </cell>
        </row>
        <row r="103">
          <cell r="B103" t="str">
            <v/>
          </cell>
          <cell r="C103" t="str">
            <v/>
          </cell>
          <cell r="D103" t="str">
            <v/>
          </cell>
          <cell r="I103" t="str">
            <v/>
          </cell>
          <cell r="N103" t="str">
            <v/>
          </cell>
          <cell r="S103" t="str">
            <v/>
          </cell>
          <cell r="X103" t="str">
            <v/>
          </cell>
          <cell r="AC103" t="str">
            <v/>
          </cell>
          <cell r="AH103" t="str">
            <v/>
          </cell>
          <cell r="AM103" t="str">
            <v/>
          </cell>
          <cell r="AR103" t="str">
            <v/>
          </cell>
        </row>
        <row r="104">
          <cell r="B104" t="str">
            <v/>
          </cell>
          <cell r="C104" t="str">
            <v/>
          </cell>
          <cell r="D104" t="str">
            <v/>
          </cell>
          <cell r="I104" t="str">
            <v/>
          </cell>
          <cell r="N104" t="str">
            <v/>
          </cell>
          <cell r="S104" t="str">
            <v/>
          </cell>
          <cell r="X104" t="str">
            <v/>
          </cell>
          <cell r="AC104" t="str">
            <v/>
          </cell>
          <cell r="AH104" t="str">
            <v/>
          </cell>
          <cell r="AM104" t="str">
            <v/>
          </cell>
          <cell r="AR104" t="str">
            <v/>
          </cell>
        </row>
        <row r="105">
          <cell r="B105" t="str">
            <v/>
          </cell>
          <cell r="C105" t="str">
            <v/>
          </cell>
          <cell r="D105" t="str">
            <v/>
          </cell>
          <cell r="I105" t="str">
            <v/>
          </cell>
          <cell r="N105" t="str">
            <v/>
          </cell>
          <cell r="S105" t="str">
            <v/>
          </cell>
          <cell r="X105" t="str">
            <v/>
          </cell>
          <cell r="AC105" t="str">
            <v/>
          </cell>
          <cell r="AH105" t="str">
            <v/>
          </cell>
          <cell r="AM105" t="str">
            <v/>
          </cell>
          <cell r="AR105" t="str">
            <v/>
          </cell>
        </row>
        <row r="106">
          <cell r="B106" t="str">
            <v/>
          </cell>
          <cell r="C106" t="str">
            <v/>
          </cell>
          <cell r="D106" t="str">
            <v/>
          </cell>
          <cell r="I106" t="str">
            <v/>
          </cell>
          <cell r="N106" t="str">
            <v/>
          </cell>
          <cell r="S106" t="str">
            <v/>
          </cell>
          <cell r="X106" t="str">
            <v/>
          </cell>
          <cell r="AC106" t="str">
            <v/>
          </cell>
          <cell r="AH106" t="str">
            <v/>
          </cell>
          <cell r="AM106" t="str">
            <v/>
          </cell>
          <cell r="AR106" t="str">
            <v/>
          </cell>
        </row>
        <row r="107">
          <cell r="B107" t="str">
            <v/>
          </cell>
          <cell r="C107" t="str">
            <v/>
          </cell>
          <cell r="D107" t="str">
            <v/>
          </cell>
          <cell r="I107" t="str">
            <v/>
          </cell>
          <cell r="N107" t="str">
            <v/>
          </cell>
          <cell r="S107" t="str">
            <v/>
          </cell>
          <cell r="X107" t="str">
            <v/>
          </cell>
          <cell r="AC107" t="str">
            <v/>
          </cell>
          <cell r="AH107" t="str">
            <v/>
          </cell>
          <cell r="AM107" t="str">
            <v/>
          </cell>
          <cell r="AR107" t="str">
            <v/>
          </cell>
        </row>
        <row r="108">
          <cell r="B108" t="str">
            <v/>
          </cell>
          <cell r="C108" t="str">
            <v/>
          </cell>
          <cell r="D108" t="str">
            <v/>
          </cell>
          <cell r="I108" t="str">
            <v/>
          </cell>
          <cell r="N108" t="str">
            <v/>
          </cell>
          <cell r="S108" t="str">
            <v/>
          </cell>
          <cell r="X108" t="str">
            <v/>
          </cell>
          <cell r="AC108" t="str">
            <v/>
          </cell>
          <cell r="AH108" t="str">
            <v/>
          </cell>
          <cell r="AM108" t="str">
            <v/>
          </cell>
          <cell r="AR108" t="str">
            <v/>
          </cell>
        </row>
        <row r="109">
          <cell r="B109" t="str">
            <v/>
          </cell>
          <cell r="C109" t="str">
            <v/>
          </cell>
          <cell r="D109" t="str">
            <v/>
          </cell>
          <cell r="I109" t="str">
            <v/>
          </cell>
          <cell r="N109" t="str">
            <v/>
          </cell>
          <cell r="S109" t="str">
            <v/>
          </cell>
          <cell r="X109" t="str">
            <v/>
          </cell>
          <cell r="AC109" t="str">
            <v/>
          </cell>
          <cell r="AH109" t="str">
            <v/>
          </cell>
          <cell r="AM109" t="str">
            <v/>
          </cell>
          <cell r="AR109" t="str">
            <v/>
          </cell>
        </row>
        <row r="110">
          <cell r="B110" t="str">
            <v/>
          </cell>
          <cell r="C110" t="str">
            <v/>
          </cell>
          <cell r="D110" t="str">
            <v/>
          </cell>
          <cell r="I110" t="str">
            <v/>
          </cell>
          <cell r="N110" t="str">
            <v/>
          </cell>
          <cell r="S110" t="str">
            <v/>
          </cell>
          <cell r="X110" t="str">
            <v/>
          </cell>
          <cell r="AC110" t="str">
            <v/>
          </cell>
          <cell r="AH110" t="str">
            <v/>
          </cell>
          <cell r="AM110" t="str">
            <v/>
          </cell>
          <cell r="AR110" t="str">
            <v/>
          </cell>
        </row>
        <row r="111">
          <cell r="B111" t="str">
            <v/>
          </cell>
          <cell r="C111" t="str">
            <v/>
          </cell>
          <cell r="D111" t="str">
            <v/>
          </cell>
          <cell r="I111" t="str">
            <v/>
          </cell>
          <cell r="N111" t="str">
            <v/>
          </cell>
          <cell r="S111" t="str">
            <v/>
          </cell>
          <cell r="X111" t="str">
            <v/>
          </cell>
          <cell r="AC111" t="str">
            <v/>
          </cell>
          <cell r="AH111" t="str">
            <v/>
          </cell>
          <cell r="AM111" t="str">
            <v/>
          </cell>
          <cell r="AR111" t="str">
            <v/>
          </cell>
        </row>
        <row r="112">
          <cell r="B112" t="str">
            <v/>
          </cell>
          <cell r="C112" t="str">
            <v/>
          </cell>
          <cell r="D112" t="str">
            <v/>
          </cell>
          <cell r="I112" t="str">
            <v/>
          </cell>
          <cell r="N112" t="str">
            <v/>
          </cell>
          <cell r="S112" t="str">
            <v/>
          </cell>
          <cell r="X112" t="str">
            <v/>
          </cell>
          <cell r="AC112" t="str">
            <v/>
          </cell>
          <cell r="AH112" t="str">
            <v/>
          </cell>
          <cell r="AM112" t="str">
            <v/>
          </cell>
          <cell r="AR112" t="str">
            <v/>
          </cell>
        </row>
        <row r="113">
          <cell r="B113" t="str">
            <v/>
          </cell>
          <cell r="C113" t="str">
            <v/>
          </cell>
          <cell r="D113" t="str">
            <v/>
          </cell>
          <cell r="I113" t="str">
            <v/>
          </cell>
          <cell r="N113" t="str">
            <v/>
          </cell>
          <cell r="S113" t="str">
            <v/>
          </cell>
          <cell r="X113" t="str">
            <v/>
          </cell>
          <cell r="AC113" t="str">
            <v/>
          </cell>
          <cell r="AH113" t="str">
            <v/>
          </cell>
          <cell r="AM113" t="str">
            <v/>
          </cell>
          <cell r="AR113" t="str">
            <v/>
          </cell>
        </row>
        <row r="114">
          <cell r="B114" t="str">
            <v/>
          </cell>
          <cell r="C114" t="str">
            <v/>
          </cell>
          <cell r="D114" t="str">
            <v/>
          </cell>
          <cell r="I114" t="str">
            <v/>
          </cell>
          <cell r="N114" t="str">
            <v/>
          </cell>
          <cell r="S114" t="str">
            <v/>
          </cell>
          <cell r="X114" t="str">
            <v/>
          </cell>
          <cell r="AC114" t="str">
            <v/>
          </cell>
          <cell r="AH114" t="str">
            <v/>
          </cell>
          <cell r="AM114" t="str">
            <v/>
          </cell>
          <cell r="AR114" t="str">
            <v/>
          </cell>
        </row>
        <row r="115">
          <cell r="B115" t="str">
            <v/>
          </cell>
          <cell r="C115" t="str">
            <v/>
          </cell>
          <cell r="D115" t="str">
            <v/>
          </cell>
          <cell r="I115" t="str">
            <v/>
          </cell>
          <cell r="N115" t="str">
            <v/>
          </cell>
          <cell r="S115" t="str">
            <v/>
          </cell>
          <cell r="X115" t="str">
            <v/>
          </cell>
          <cell r="AC115" t="str">
            <v/>
          </cell>
          <cell r="AH115" t="str">
            <v/>
          </cell>
          <cell r="AM115" t="str">
            <v/>
          </cell>
          <cell r="AR115" t="str">
            <v/>
          </cell>
        </row>
        <row r="116">
          <cell r="B116" t="str">
            <v/>
          </cell>
          <cell r="C116" t="str">
            <v/>
          </cell>
          <cell r="D116" t="str">
            <v/>
          </cell>
          <cell r="I116" t="str">
            <v/>
          </cell>
          <cell r="N116" t="str">
            <v/>
          </cell>
          <cell r="S116" t="str">
            <v/>
          </cell>
          <cell r="X116" t="str">
            <v/>
          </cell>
          <cell r="AC116" t="str">
            <v/>
          </cell>
          <cell r="AH116" t="str">
            <v/>
          </cell>
          <cell r="AM116" t="str">
            <v/>
          </cell>
          <cell r="AR116" t="str">
            <v/>
          </cell>
        </row>
        <row r="117">
          <cell r="B117" t="str">
            <v/>
          </cell>
          <cell r="C117" t="str">
            <v/>
          </cell>
          <cell r="D117" t="str">
            <v/>
          </cell>
          <cell r="I117" t="str">
            <v/>
          </cell>
          <cell r="N117" t="str">
            <v/>
          </cell>
          <cell r="S117" t="str">
            <v/>
          </cell>
          <cell r="X117" t="str">
            <v/>
          </cell>
          <cell r="AC117" t="str">
            <v/>
          </cell>
          <cell r="AH117" t="str">
            <v/>
          </cell>
          <cell r="AM117" t="str">
            <v/>
          </cell>
          <cell r="AR117" t="str">
            <v/>
          </cell>
        </row>
        <row r="118">
          <cell r="B118" t="str">
            <v/>
          </cell>
          <cell r="C118" t="str">
            <v/>
          </cell>
          <cell r="D118" t="str">
            <v/>
          </cell>
          <cell r="I118" t="str">
            <v/>
          </cell>
          <cell r="N118" t="str">
            <v/>
          </cell>
          <cell r="S118" t="str">
            <v/>
          </cell>
          <cell r="X118" t="str">
            <v/>
          </cell>
          <cell r="AC118" t="str">
            <v/>
          </cell>
          <cell r="AH118" t="str">
            <v/>
          </cell>
          <cell r="AM118" t="str">
            <v/>
          </cell>
          <cell r="AR118" t="str">
            <v/>
          </cell>
        </row>
        <row r="119">
          <cell r="B119" t="str">
            <v/>
          </cell>
          <cell r="C119" t="str">
            <v/>
          </cell>
          <cell r="D119" t="str">
            <v/>
          </cell>
          <cell r="I119" t="str">
            <v/>
          </cell>
          <cell r="N119" t="str">
            <v/>
          </cell>
          <cell r="S119" t="str">
            <v/>
          </cell>
          <cell r="X119" t="str">
            <v/>
          </cell>
          <cell r="AC119" t="str">
            <v/>
          </cell>
          <cell r="AH119" t="str">
            <v/>
          </cell>
          <cell r="AM119" t="str">
            <v/>
          </cell>
          <cell r="AR119" t="str">
            <v/>
          </cell>
        </row>
        <row r="120">
          <cell r="B120" t="str">
            <v/>
          </cell>
          <cell r="C120" t="str">
            <v/>
          </cell>
          <cell r="D120" t="str">
            <v/>
          </cell>
          <cell r="I120" t="str">
            <v/>
          </cell>
          <cell r="N120" t="str">
            <v/>
          </cell>
          <cell r="S120" t="str">
            <v/>
          </cell>
          <cell r="X120" t="str">
            <v/>
          </cell>
          <cell r="AC120" t="str">
            <v/>
          </cell>
          <cell r="AH120" t="str">
            <v/>
          </cell>
          <cell r="AM120" t="str">
            <v/>
          </cell>
          <cell r="AR120" t="str">
            <v/>
          </cell>
        </row>
        <row r="121">
          <cell r="B121" t="str">
            <v/>
          </cell>
          <cell r="C121" t="str">
            <v/>
          </cell>
          <cell r="D121" t="str">
            <v/>
          </cell>
          <cell r="I121" t="str">
            <v/>
          </cell>
          <cell r="N121" t="str">
            <v/>
          </cell>
          <cell r="S121" t="str">
            <v/>
          </cell>
          <cell r="X121" t="str">
            <v/>
          </cell>
          <cell r="AC121" t="str">
            <v/>
          </cell>
          <cell r="AH121" t="str">
            <v/>
          </cell>
          <cell r="AM121" t="str">
            <v/>
          </cell>
          <cell r="AR121" t="str">
            <v/>
          </cell>
        </row>
        <row r="122">
          <cell r="B122" t="str">
            <v/>
          </cell>
          <cell r="C122" t="str">
            <v/>
          </cell>
          <cell r="D122" t="str">
            <v/>
          </cell>
          <cell r="I122" t="str">
            <v/>
          </cell>
          <cell r="N122" t="str">
            <v/>
          </cell>
          <cell r="S122" t="str">
            <v/>
          </cell>
          <cell r="X122" t="str">
            <v/>
          </cell>
          <cell r="AC122" t="str">
            <v/>
          </cell>
          <cell r="AH122" t="str">
            <v/>
          </cell>
          <cell r="AM122" t="str">
            <v/>
          </cell>
          <cell r="AR122" t="str">
            <v/>
          </cell>
        </row>
        <row r="123">
          <cell r="B123" t="str">
            <v/>
          </cell>
          <cell r="C123" t="str">
            <v/>
          </cell>
          <cell r="D123" t="str">
            <v/>
          </cell>
          <cell r="I123" t="str">
            <v/>
          </cell>
          <cell r="N123" t="str">
            <v/>
          </cell>
          <cell r="S123" t="str">
            <v/>
          </cell>
          <cell r="X123" t="str">
            <v/>
          </cell>
          <cell r="AC123" t="str">
            <v/>
          </cell>
          <cell r="AH123" t="str">
            <v/>
          </cell>
          <cell r="AM123" t="str">
            <v/>
          </cell>
          <cell r="AR123" t="str">
            <v/>
          </cell>
        </row>
        <row r="124">
          <cell r="B124" t="str">
            <v/>
          </cell>
          <cell r="C124" t="str">
            <v/>
          </cell>
          <cell r="D124" t="str">
            <v/>
          </cell>
          <cell r="I124" t="str">
            <v/>
          </cell>
          <cell r="N124" t="str">
            <v/>
          </cell>
          <cell r="S124" t="str">
            <v/>
          </cell>
          <cell r="X124" t="str">
            <v/>
          </cell>
          <cell r="AC124" t="str">
            <v/>
          </cell>
          <cell r="AH124" t="str">
            <v/>
          </cell>
          <cell r="AM124" t="str">
            <v/>
          </cell>
          <cell r="AR124" t="str">
            <v/>
          </cell>
        </row>
        <row r="125">
          <cell r="B125" t="str">
            <v/>
          </cell>
          <cell r="C125" t="str">
            <v/>
          </cell>
          <cell r="D125" t="str">
            <v/>
          </cell>
          <cell r="I125" t="str">
            <v/>
          </cell>
          <cell r="N125" t="str">
            <v/>
          </cell>
          <cell r="S125" t="str">
            <v/>
          </cell>
          <cell r="X125" t="str">
            <v/>
          </cell>
          <cell r="AC125" t="str">
            <v/>
          </cell>
          <cell r="AH125" t="str">
            <v/>
          </cell>
          <cell r="AM125" t="str">
            <v/>
          </cell>
          <cell r="AR125" t="str">
            <v/>
          </cell>
        </row>
        <row r="126">
          <cell r="B126" t="str">
            <v/>
          </cell>
          <cell r="C126" t="str">
            <v/>
          </cell>
          <cell r="D126" t="str">
            <v/>
          </cell>
          <cell r="I126" t="str">
            <v/>
          </cell>
          <cell r="N126" t="str">
            <v/>
          </cell>
          <cell r="S126" t="str">
            <v/>
          </cell>
          <cell r="X126" t="str">
            <v/>
          </cell>
          <cell r="AC126" t="str">
            <v/>
          </cell>
          <cell r="AH126" t="str">
            <v/>
          </cell>
          <cell r="AM126" t="str">
            <v/>
          </cell>
          <cell r="AR126" t="str">
            <v/>
          </cell>
        </row>
        <row r="127">
          <cell r="B127" t="str">
            <v/>
          </cell>
          <cell r="C127" t="str">
            <v/>
          </cell>
          <cell r="D127" t="str">
            <v/>
          </cell>
          <cell r="I127" t="str">
            <v/>
          </cell>
          <cell r="N127" t="str">
            <v/>
          </cell>
          <cell r="S127" t="str">
            <v/>
          </cell>
          <cell r="X127" t="str">
            <v/>
          </cell>
          <cell r="AC127" t="str">
            <v/>
          </cell>
          <cell r="AH127" t="str">
            <v/>
          </cell>
          <cell r="AM127" t="str">
            <v/>
          </cell>
          <cell r="AR127" t="str">
            <v/>
          </cell>
        </row>
        <row r="128">
          <cell r="B128" t="str">
            <v/>
          </cell>
          <cell r="C128" t="str">
            <v/>
          </cell>
          <cell r="D128" t="str">
            <v/>
          </cell>
          <cell r="I128" t="str">
            <v/>
          </cell>
          <cell r="N128" t="str">
            <v/>
          </cell>
          <cell r="S128" t="str">
            <v/>
          </cell>
          <cell r="X128" t="str">
            <v/>
          </cell>
          <cell r="AC128" t="str">
            <v/>
          </cell>
          <cell r="AH128" t="str">
            <v/>
          </cell>
          <cell r="AM128" t="str">
            <v/>
          </cell>
          <cell r="AR128" t="str">
            <v/>
          </cell>
        </row>
        <row r="129">
          <cell r="B129" t="str">
            <v/>
          </cell>
          <cell r="C129" t="str">
            <v/>
          </cell>
          <cell r="D129" t="str">
            <v/>
          </cell>
          <cell r="I129" t="str">
            <v/>
          </cell>
          <cell r="N129" t="str">
            <v/>
          </cell>
          <cell r="S129" t="str">
            <v/>
          </cell>
          <cell r="X129" t="str">
            <v/>
          </cell>
          <cell r="AC129" t="str">
            <v/>
          </cell>
          <cell r="AH129" t="str">
            <v/>
          </cell>
          <cell r="AM129" t="str">
            <v/>
          </cell>
          <cell r="AR129" t="str">
            <v/>
          </cell>
        </row>
        <row r="130">
          <cell r="B130" t="str">
            <v/>
          </cell>
          <cell r="C130" t="str">
            <v/>
          </cell>
          <cell r="D130" t="str">
            <v/>
          </cell>
          <cell r="I130" t="str">
            <v/>
          </cell>
          <cell r="N130" t="str">
            <v/>
          </cell>
          <cell r="S130" t="str">
            <v/>
          </cell>
          <cell r="X130" t="str">
            <v/>
          </cell>
          <cell r="AC130" t="str">
            <v/>
          </cell>
          <cell r="AH130" t="str">
            <v/>
          </cell>
          <cell r="AM130" t="str">
            <v/>
          </cell>
          <cell r="AR130" t="str">
            <v/>
          </cell>
        </row>
        <row r="131">
          <cell r="B131" t="str">
            <v/>
          </cell>
          <cell r="C131" t="str">
            <v/>
          </cell>
          <cell r="D131" t="str">
            <v/>
          </cell>
          <cell r="I131" t="str">
            <v/>
          </cell>
          <cell r="N131" t="str">
            <v/>
          </cell>
          <cell r="S131" t="str">
            <v/>
          </cell>
          <cell r="X131" t="str">
            <v/>
          </cell>
          <cell r="AC131" t="str">
            <v/>
          </cell>
          <cell r="AH131" t="str">
            <v/>
          </cell>
          <cell r="AM131" t="str">
            <v/>
          </cell>
          <cell r="AR131" t="str">
            <v/>
          </cell>
        </row>
        <row r="132">
          <cell r="B132" t="str">
            <v/>
          </cell>
          <cell r="C132" t="str">
            <v/>
          </cell>
          <cell r="D132" t="str">
            <v/>
          </cell>
          <cell r="I132" t="str">
            <v/>
          </cell>
          <cell r="N132" t="str">
            <v/>
          </cell>
          <cell r="S132" t="str">
            <v/>
          </cell>
          <cell r="X132" t="str">
            <v/>
          </cell>
          <cell r="AC132" t="str">
            <v/>
          </cell>
          <cell r="AH132" t="str">
            <v/>
          </cell>
          <cell r="AM132" t="str">
            <v/>
          </cell>
          <cell r="AR132" t="str">
            <v/>
          </cell>
        </row>
        <row r="133">
          <cell r="B133" t="str">
            <v/>
          </cell>
          <cell r="C133" t="str">
            <v/>
          </cell>
          <cell r="D133" t="str">
            <v/>
          </cell>
          <cell r="I133" t="str">
            <v/>
          </cell>
          <cell r="N133" t="str">
            <v/>
          </cell>
          <cell r="S133" t="str">
            <v/>
          </cell>
          <cell r="X133" t="str">
            <v/>
          </cell>
          <cell r="AC133" t="str">
            <v/>
          </cell>
          <cell r="AH133" t="str">
            <v/>
          </cell>
          <cell r="AM133" t="str">
            <v/>
          </cell>
          <cell r="AR133" t="str">
            <v/>
          </cell>
        </row>
        <row r="134">
          <cell r="B134" t="str">
            <v/>
          </cell>
          <cell r="C134" t="str">
            <v/>
          </cell>
          <cell r="D134" t="str">
            <v/>
          </cell>
          <cell r="I134" t="str">
            <v/>
          </cell>
          <cell r="N134" t="str">
            <v/>
          </cell>
          <cell r="S134" t="str">
            <v/>
          </cell>
          <cell r="X134" t="str">
            <v/>
          </cell>
          <cell r="AC134" t="str">
            <v/>
          </cell>
          <cell r="AH134" t="str">
            <v/>
          </cell>
          <cell r="AM134" t="str">
            <v/>
          </cell>
          <cell r="AR134" t="str">
            <v/>
          </cell>
        </row>
        <row r="135">
          <cell r="B135" t="str">
            <v/>
          </cell>
          <cell r="C135" t="str">
            <v/>
          </cell>
          <cell r="D135" t="str">
            <v/>
          </cell>
          <cell r="I135" t="str">
            <v/>
          </cell>
          <cell r="N135" t="str">
            <v/>
          </cell>
          <cell r="S135" t="str">
            <v/>
          </cell>
          <cell r="X135" t="str">
            <v/>
          </cell>
          <cell r="AC135" t="str">
            <v/>
          </cell>
          <cell r="AH135" t="str">
            <v/>
          </cell>
          <cell r="AM135" t="str">
            <v/>
          </cell>
          <cell r="AR135" t="str">
            <v/>
          </cell>
        </row>
        <row r="136">
          <cell r="B136" t="str">
            <v/>
          </cell>
          <cell r="C136" t="str">
            <v/>
          </cell>
          <cell r="D136" t="str">
            <v/>
          </cell>
          <cell r="I136" t="str">
            <v/>
          </cell>
          <cell r="N136" t="str">
            <v/>
          </cell>
          <cell r="S136" t="str">
            <v/>
          </cell>
          <cell r="X136" t="str">
            <v/>
          </cell>
          <cell r="AC136" t="str">
            <v/>
          </cell>
          <cell r="AH136" t="str">
            <v/>
          </cell>
          <cell r="AM136" t="str">
            <v/>
          </cell>
          <cell r="AR136" t="str">
            <v/>
          </cell>
        </row>
        <row r="137">
          <cell r="B137" t="str">
            <v/>
          </cell>
          <cell r="C137" t="str">
            <v/>
          </cell>
          <cell r="D137" t="str">
            <v/>
          </cell>
          <cell r="I137" t="str">
            <v/>
          </cell>
          <cell r="N137" t="str">
            <v/>
          </cell>
          <cell r="S137" t="str">
            <v/>
          </cell>
          <cell r="X137" t="str">
            <v/>
          </cell>
          <cell r="AC137" t="str">
            <v/>
          </cell>
          <cell r="AH137" t="str">
            <v/>
          </cell>
          <cell r="AM137" t="str">
            <v/>
          </cell>
          <cell r="AR137" t="str">
            <v/>
          </cell>
        </row>
        <row r="138">
          <cell r="B138" t="str">
            <v/>
          </cell>
          <cell r="C138" t="str">
            <v/>
          </cell>
          <cell r="D138" t="str">
            <v/>
          </cell>
          <cell r="I138" t="str">
            <v/>
          </cell>
          <cell r="N138" t="str">
            <v/>
          </cell>
          <cell r="S138" t="str">
            <v/>
          </cell>
          <cell r="X138" t="str">
            <v/>
          </cell>
          <cell r="AC138" t="str">
            <v/>
          </cell>
          <cell r="AH138" t="str">
            <v/>
          </cell>
          <cell r="AM138" t="str">
            <v/>
          </cell>
          <cell r="AR138" t="str">
            <v/>
          </cell>
        </row>
        <row r="139">
          <cell r="B139" t="str">
            <v/>
          </cell>
          <cell r="C139" t="str">
            <v/>
          </cell>
          <cell r="D139" t="str">
            <v/>
          </cell>
          <cell r="I139" t="str">
            <v/>
          </cell>
          <cell r="N139" t="str">
            <v/>
          </cell>
          <cell r="S139" t="str">
            <v/>
          </cell>
          <cell r="X139" t="str">
            <v/>
          </cell>
          <cell r="AC139" t="str">
            <v/>
          </cell>
          <cell r="AH139" t="str">
            <v/>
          </cell>
          <cell r="AM139" t="str">
            <v/>
          </cell>
          <cell r="AR139" t="str">
            <v/>
          </cell>
        </row>
        <row r="140">
          <cell r="B140" t="str">
            <v/>
          </cell>
          <cell r="C140" t="str">
            <v/>
          </cell>
          <cell r="D140" t="str">
            <v/>
          </cell>
          <cell r="I140" t="str">
            <v/>
          </cell>
          <cell r="N140" t="str">
            <v/>
          </cell>
          <cell r="S140" t="str">
            <v/>
          </cell>
          <cell r="X140" t="str">
            <v/>
          </cell>
          <cell r="AC140" t="str">
            <v/>
          </cell>
          <cell r="AH140" t="str">
            <v/>
          </cell>
          <cell r="AM140" t="str">
            <v/>
          </cell>
          <cell r="AR140" t="str">
            <v/>
          </cell>
        </row>
        <row r="141">
          <cell r="B141" t="str">
            <v/>
          </cell>
          <cell r="C141" t="str">
            <v/>
          </cell>
          <cell r="D141" t="str">
            <v/>
          </cell>
          <cell r="I141" t="str">
            <v/>
          </cell>
          <cell r="N141" t="str">
            <v/>
          </cell>
          <cell r="S141" t="str">
            <v/>
          </cell>
          <cell r="X141" t="str">
            <v/>
          </cell>
          <cell r="AC141" t="str">
            <v/>
          </cell>
          <cell r="AH141" t="str">
            <v/>
          </cell>
          <cell r="AM141" t="str">
            <v/>
          </cell>
          <cell r="AR141" t="str">
            <v/>
          </cell>
        </row>
        <row r="142">
          <cell r="B142" t="str">
            <v/>
          </cell>
          <cell r="C142" t="str">
            <v/>
          </cell>
          <cell r="D142" t="str">
            <v/>
          </cell>
          <cell r="I142" t="str">
            <v/>
          </cell>
          <cell r="N142" t="str">
            <v/>
          </cell>
          <cell r="S142" t="str">
            <v/>
          </cell>
          <cell r="X142" t="str">
            <v/>
          </cell>
          <cell r="AC142" t="str">
            <v/>
          </cell>
          <cell r="AH142" t="str">
            <v/>
          </cell>
          <cell r="AM142" t="str">
            <v/>
          </cell>
          <cell r="AR142" t="str">
            <v/>
          </cell>
        </row>
        <row r="143">
          <cell r="B143" t="str">
            <v/>
          </cell>
          <cell r="C143" t="str">
            <v/>
          </cell>
          <cell r="D143" t="str">
            <v/>
          </cell>
          <cell r="I143" t="str">
            <v/>
          </cell>
          <cell r="N143" t="str">
            <v/>
          </cell>
          <cell r="S143" t="str">
            <v/>
          </cell>
          <cell r="X143" t="str">
            <v/>
          </cell>
          <cell r="AC143" t="str">
            <v/>
          </cell>
          <cell r="AH143" t="str">
            <v/>
          </cell>
          <cell r="AM143" t="str">
            <v/>
          </cell>
          <cell r="AR143" t="str">
            <v/>
          </cell>
        </row>
      </sheetData>
      <sheetData sheetId="9" refreshError="1"/>
      <sheetData sheetId="10" refreshError="1">
        <row r="6">
          <cell r="B6">
            <v>1</v>
          </cell>
          <cell r="C6" t="str">
            <v>Dr. H. IDRUS ALWI, M.Pd</v>
          </cell>
          <cell r="D6">
            <v>2</v>
          </cell>
          <cell r="E6" t="str">
            <v xml:space="preserve">Keanggotaan dalam organisasi profesi sebagai ketua aktif Pokjawas Provinsi DKI Jakarta </v>
          </cell>
          <cell r="F6">
            <v>1</v>
          </cell>
          <cell r="G6">
            <v>1</v>
          </cell>
          <cell r="H6" t="str">
            <v>Laporan</v>
          </cell>
          <cell r="K6" t="str">
            <v/>
          </cell>
          <cell r="L6" t="str">
            <v/>
          </cell>
          <cell r="U6">
            <v>0</v>
          </cell>
        </row>
        <row r="7">
          <cell r="B7">
            <v>2</v>
          </cell>
          <cell r="C7" t="str">
            <v>Drs. H. SUJANGI</v>
          </cell>
          <cell r="D7">
            <v>2</v>
          </cell>
          <cell r="E7" t="str">
            <v>Keanggotaan dalam organisasi profesi sebagai ketua aktif Pokjawas Kota Jakarta Timur</v>
          </cell>
          <cell r="F7">
            <v>0.75</v>
          </cell>
          <cell r="G7">
            <v>1</v>
          </cell>
          <cell r="H7" t="str">
            <v>Laporan</v>
          </cell>
          <cell r="K7" t="str">
            <v/>
          </cell>
          <cell r="L7" t="str">
            <v/>
          </cell>
          <cell r="U7">
            <v>0</v>
          </cell>
        </row>
        <row r="8">
          <cell r="B8">
            <v>3</v>
          </cell>
          <cell r="C8" t="str">
            <v>Drs. M. SALEH</v>
          </cell>
          <cell r="D8">
            <v>2</v>
          </cell>
          <cell r="E8" t="str">
            <v xml:space="preserve">Keanggotaan dalam organisasi profesi sebagai anggota aktif Pokjawas Kota </v>
          </cell>
          <cell r="F8">
            <v>0.75</v>
          </cell>
          <cell r="G8">
            <v>1</v>
          </cell>
          <cell r="H8" t="str">
            <v>Laporan</v>
          </cell>
          <cell r="K8" t="str">
            <v/>
          </cell>
          <cell r="L8" t="str">
            <v/>
          </cell>
          <cell r="U8">
            <v>0</v>
          </cell>
        </row>
        <row r="9">
          <cell r="B9">
            <v>4</v>
          </cell>
          <cell r="C9" t="str">
            <v>SITI NURBAITI, S.Ag, M.Pd.I</v>
          </cell>
          <cell r="D9">
            <v>2</v>
          </cell>
          <cell r="E9" t="str">
            <v xml:space="preserve">Keanggotaan dalam organisasi profesi sebagai anggota aktif Pokjawas Kota </v>
          </cell>
          <cell r="F9">
            <v>0.75</v>
          </cell>
          <cell r="G9">
            <v>1</v>
          </cell>
          <cell r="H9" t="str">
            <v>Laporan</v>
          </cell>
          <cell r="K9" t="str">
            <v/>
          </cell>
          <cell r="L9" t="str">
            <v/>
          </cell>
          <cell r="U9">
            <v>0</v>
          </cell>
        </row>
        <row r="10">
          <cell r="B10">
            <v>5</v>
          </cell>
          <cell r="C10" t="str">
            <v>Drs. A. AMIN MUSTOFA, M.Pd</v>
          </cell>
          <cell r="D10">
            <v>2</v>
          </cell>
          <cell r="E10" t="str">
            <v xml:space="preserve">Keanggotaan dalam organisasi profesi sebagai anggota aktif Pokjawas Kota </v>
          </cell>
          <cell r="F10">
            <v>0.75</v>
          </cell>
          <cell r="G10">
            <v>1</v>
          </cell>
          <cell r="H10" t="str">
            <v>Laporan</v>
          </cell>
          <cell r="K10" t="str">
            <v/>
          </cell>
          <cell r="L10" t="str">
            <v/>
          </cell>
          <cell r="U10">
            <v>0</v>
          </cell>
        </row>
        <row r="11">
          <cell r="B11">
            <v>6</v>
          </cell>
          <cell r="C11" t="str">
            <v>Drs. AKHMAD SUGANDA, M.Pd</v>
          </cell>
          <cell r="D11">
            <v>2</v>
          </cell>
          <cell r="E11" t="str">
            <v xml:space="preserve">Keanggotaan dalam organisasi profesi sebagai anggota aktif Pokjawas Kota </v>
          </cell>
          <cell r="F11">
            <v>0.75</v>
          </cell>
          <cell r="G11">
            <v>1</v>
          </cell>
          <cell r="H11" t="str">
            <v>Laporan</v>
          </cell>
          <cell r="K11" t="str">
            <v/>
          </cell>
          <cell r="L11" t="str">
            <v/>
          </cell>
          <cell r="U11">
            <v>0</v>
          </cell>
        </row>
        <row r="12">
          <cell r="B12">
            <v>7</v>
          </cell>
          <cell r="C12" t="str">
            <v>Dr. Hj. KUN SRI WARDHANI, M.Pd</v>
          </cell>
          <cell r="D12">
            <v>2</v>
          </cell>
          <cell r="E12" t="str">
            <v xml:space="preserve">Keanggotaan dalam organisasi profesi sebagai anggota aktif Pokjawas Kota </v>
          </cell>
          <cell r="F12">
            <v>0.75</v>
          </cell>
          <cell r="G12">
            <v>1</v>
          </cell>
          <cell r="H12" t="str">
            <v>Laporan</v>
          </cell>
          <cell r="K12" t="str">
            <v/>
          </cell>
          <cell r="L12" t="str">
            <v/>
          </cell>
          <cell r="U12">
            <v>0</v>
          </cell>
        </row>
        <row r="13">
          <cell r="B13">
            <v>8</v>
          </cell>
          <cell r="C13" t="str">
            <v>ABDUL MANAP, M.Pd</v>
          </cell>
          <cell r="D13">
            <v>2</v>
          </cell>
          <cell r="E13" t="str">
            <v xml:space="preserve">Keanggotaan dalam organisasi profesi sebagai anggota aktif Pokjawas Kota </v>
          </cell>
          <cell r="F13">
            <v>0.75</v>
          </cell>
          <cell r="G13">
            <v>1</v>
          </cell>
          <cell r="H13" t="str">
            <v>Laporan</v>
          </cell>
          <cell r="K13" t="str">
            <v/>
          </cell>
          <cell r="L13" t="str">
            <v/>
          </cell>
          <cell r="U13">
            <v>0</v>
          </cell>
        </row>
        <row r="14">
          <cell r="B14">
            <v>9</v>
          </cell>
          <cell r="C14" t="str">
            <v>ABDUL WAHAB, S.Pd</v>
          </cell>
          <cell r="D14">
            <v>2</v>
          </cell>
          <cell r="E14" t="str">
            <v xml:space="preserve">Keanggotaan dalam organisasi profesi sebagai anggota aktif Pokjawas Kota </v>
          </cell>
          <cell r="F14">
            <v>0.75</v>
          </cell>
          <cell r="G14">
            <v>1</v>
          </cell>
          <cell r="H14" t="str">
            <v>Laporan</v>
          </cell>
          <cell r="K14" t="str">
            <v/>
          </cell>
          <cell r="L14" t="str">
            <v/>
          </cell>
          <cell r="U14">
            <v>0</v>
          </cell>
        </row>
        <row r="15">
          <cell r="B15">
            <v>10</v>
          </cell>
          <cell r="C15" t="str">
            <v>A. TAUFIK, S.Ag, MM</v>
          </cell>
          <cell r="D15">
            <v>2</v>
          </cell>
          <cell r="E15" t="str">
            <v xml:space="preserve">Keanggotaan dalam organisasi profesi sebagai anggota aktif Pokjawas Kota </v>
          </cell>
          <cell r="F15">
            <v>0.75</v>
          </cell>
          <cell r="G15">
            <v>1</v>
          </cell>
          <cell r="H15" t="str">
            <v>Laporan</v>
          </cell>
          <cell r="K15" t="str">
            <v/>
          </cell>
          <cell r="L15" t="str">
            <v/>
          </cell>
          <cell r="U15">
            <v>0</v>
          </cell>
        </row>
        <row r="16">
          <cell r="B16">
            <v>11</v>
          </cell>
          <cell r="C16" t="str">
            <v>Drs. HADI WIJAYA</v>
          </cell>
          <cell r="D16">
            <v>1</v>
          </cell>
          <cell r="E16" t="str">
            <v xml:space="preserve">Keanggotaan dalam organisasi profesi sebagai ketua aktif Pokjawas Kota </v>
          </cell>
          <cell r="F16">
            <v>1</v>
          </cell>
          <cell r="G16">
            <v>1</v>
          </cell>
          <cell r="H16" t="str">
            <v>Laporan</v>
          </cell>
          <cell r="K16" t="str">
            <v/>
          </cell>
          <cell r="L16" t="str">
            <v/>
          </cell>
          <cell r="U16">
            <v>0</v>
          </cell>
        </row>
        <row r="17">
          <cell r="B17">
            <v>12</v>
          </cell>
          <cell r="C17" t="str">
            <v>ARTATI ISMAILIA, SE, M.Ak</v>
          </cell>
          <cell r="D17">
            <v>2</v>
          </cell>
          <cell r="E17" t="str">
            <v xml:space="preserve">Keanggotaan dalam organisasi profesi sebagai anggota aktif Pokjawas Kota </v>
          </cell>
          <cell r="F17">
            <v>0.75</v>
          </cell>
          <cell r="G17">
            <v>1</v>
          </cell>
          <cell r="H17" t="str">
            <v>Laporan</v>
          </cell>
          <cell r="K17" t="str">
            <v/>
          </cell>
          <cell r="L17" t="str">
            <v/>
          </cell>
          <cell r="U17">
            <v>0</v>
          </cell>
        </row>
        <row r="18">
          <cell r="B18">
            <v>13</v>
          </cell>
          <cell r="C18" t="str">
            <v>Drs. AHMAD KHOTIB, M.Pd</v>
          </cell>
          <cell r="D18">
            <v>2</v>
          </cell>
          <cell r="E18" t="str">
            <v xml:space="preserve">Keanggotaan dalam organisasi profesi sebagai anggota aktif Pokjawas Kota </v>
          </cell>
          <cell r="F18">
            <v>0.75</v>
          </cell>
          <cell r="G18">
            <v>1</v>
          </cell>
          <cell r="H18" t="str">
            <v>Laporan</v>
          </cell>
          <cell r="K18" t="str">
            <v/>
          </cell>
          <cell r="L18" t="str">
            <v/>
          </cell>
          <cell r="U18">
            <v>0</v>
          </cell>
        </row>
        <row r="19">
          <cell r="B19">
            <v>14</v>
          </cell>
          <cell r="C19" t="str">
            <v>SUTAN ASWIN, S.Pd</v>
          </cell>
          <cell r="D19">
            <v>2</v>
          </cell>
          <cell r="E19" t="str">
            <v xml:space="preserve">Keanggotaan dalam organisasi profesi sebagai anggota aktif Pokjawas Kota </v>
          </cell>
          <cell r="F19">
            <v>0.75</v>
          </cell>
          <cell r="G19">
            <v>1</v>
          </cell>
          <cell r="H19" t="str">
            <v>Laporan</v>
          </cell>
          <cell r="K19" t="str">
            <v/>
          </cell>
          <cell r="L19" t="str">
            <v/>
          </cell>
          <cell r="U19">
            <v>0</v>
          </cell>
        </row>
        <row r="20">
          <cell r="B20">
            <v>15</v>
          </cell>
          <cell r="C20" t="str">
            <v>Dra. IDA SAIDAH, M.MPd</v>
          </cell>
          <cell r="D20">
            <v>2</v>
          </cell>
          <cell r="E20" t="str">
            <v xml:space="preserve">Keanggotaan dalam organisasi profesi sebagai anggota aktif Pokjawas Kota </v>
          </cell>
          <cell r="F20">
            <v>0.75</v>
          </cell>
          <cell r="G20">
            <v>1</v>
          </cell>
          <cell r="H20" t="str">
            <v>Laporan</v>
          </cell>
          <cell r="K20" t="str">
            <v/>
          </cell>
          <cell r="L20" t="str">
            <v/>
          </cell>
          <cell r="U20">
            <v>0</v>
          </cell>
        </row>
        <row r="21">
          <cell r="B21">
            <v>16</v>
          </cell>
          <cell r="C21" t="str">
            <v>Dra. Hj. JAMILAH, M.Pd</v>
          </cell>
          <cell r="D21">
            <v>2</v>
          </cell>
          <cell r="E21" t="str">
            <v xml:space="preserve">Keanggotaan dalam organisasi profesi sebagai anggota aktif Pokjawas Kota </v>
          </cell>
          <cell r="F21">
            <v>0.75</v>
          </cell>
          <cell r="G21">
            <v>1</v>
          </cell>
          <cell r="H21" t="str">
            <v>Laporan</v>
          </cell>
          <cell r="K21" t="str">
            <v/>
          </cell>
          <cell r="L21" t="str">
            <v/>
          </cell>
          <cell r="U21">
            <v>0</v>
          </cell>
        </row>
        <row r="22">
          <cell r="B22">
            <v>17</v>
          </cell>
          <cell r="C22" t="str">
            <v>Dra. Hj. ZURNI ASNIDA</v>
          </cell>
          <cell r="D22">
            <v>2</v>
          </cell>
          <cell r="E22" t="str">
            <v xml:space="preserve">Keanggotaan dalam organisasi profesi sebagai anggota aktif Pokjawas Kota </v>
          </cell>
          <cell r="F22">
            <v>0.75</v>
          </cell>
          <cell r="G22">
            <v>1</v>
          </cell>
          <cell r="H22" t="str">
            <v>Laporan</v>
          </cell>
          <cell r="K22" t="str">
            <v/>
          </cell>
          <cell r="L22" t="str">
            <v/>
          </cell>
          <cell r="U22">
            <v>0</v>
          </cell>
        </row>
        <row r="23">
          <cell r="B23">
            <v>18</v>
          </cell>
          <cell r="C23" t="str">
            <v>TANTI ASTRIATIE Z, S.Pd, M.Pd</v>
          </cell>
          <cell r="D23">
            <v>2</v>
          </cell>
          <cell r="E23" t="str">
            <v xml:space="preserve">Keanggotaan dalam organisasi profesi sebagai anggota aktif Pokjawas Kota </v>
          </cell>
          <cell r="F23">
            <v>0.75</v>
          </cell>
          <cell r="G23">
            <v>1</v>
          </cell>
          <cell r="H23" t="str">
            <v>Laporan</v>
          </cell>
          <cell r="K23" t="str">
            <v/>
          </cell>
          <cell r="L23" t="str">
            <v/>
          </cell>
          <cell r="U23">
            <v>0</v>
          </cell>
        </row>
        <row r="24">
          <cell r="B24">
            <v>19</v>
          </cell>
          <cell r="C24" t="str">
            <v>KUSWIYATI, S.Pd, M.Pd</v>
          </cell>
          <cell r="D24">
            <v>2</v>
          </cell>
          <cell r="E24" t="str">
            <v xml:space="preserve">Keanggotaan dalam organisasi profesi sebagai anggota aktif Pokjawas Kota </v>
          </cell>
          <cell r="F24">
            <v>0.75</v>
          </cell>
          <cell r="G24">
            <v>1</v>
          </cell>
          <cell r="H24" t="str">
            <v>Laporan</v>
          </cell>
          <cell r="K24" t="str">
            <v/>
          </cell>
          <cell r="L24" t="str">
            <v/>
          </cell>
          <cell r="U24">
            <v>0</v>
          </cell>
        </row>
        <row r="25">
          <cell r="B25">
            <v>20</v>
          </cell>
          <cell r="C25" t="str">
            <v>RUSDAH, S.Ag</v>
          </cell>
          <cell r="D25">
            <v>2</v>
          </cell>
          <cell r="E25" t="str">
            <v xml:space="preserve">Keanggotaan dalam organisasi profesi sebagai anggota aktif Pokjawas Kota </v>
          </cell>
          <cell r="F25">
            <v>0.75</v>
          </cell>
          <cell r="G25">
            <v>1</v>
          </cell>
          <cell r="H25" t="str">
            <v>Laporan</v>
          </cell>
          <cell r="K25" t="str">
            <v/>
          </cell>
          <cell r="L25" t="str">
            <v/>
          </cell>
          <cell r="U25">
            <v>0</v>
          </cell>
        </row>
        <row r="26">
          <cell r="B26">
            <v>21</v>
          </cell>
          <cell r="C26" t="str">
            <v>WAWAN KURNIAWAN, S.Pd, M.Si</v>
          </cell>
          <cell r="D26">
            <v>2</v>
          </cell>
          <cell r="E26" t="str">
            <v xml:space="preserve">Keanggotaan dalam organisasi profesi sebagai anggota aktif Pokjawas Kota </v>
          </cell>
          <cell r="F26">
            <v>0.75</v>
          </cell>
          <cell r="G26">
            <v>1</v>
          </cell>
          <cell r="H26" t="str">
            <v>Laporan</v>
          </cell>
          <cell r="K26" t="str">
            <v/>
          </cell>
          <cell r="L26" t="str">
            <v/>
          </cell>
          <cell r="U26">
            <v>0</v>
          </cell>
        </row>
        <row r="27">
          <cell r="B27">
            <v>22</v>
          </cell>
          <cell r="C27" t="str">
            <v>MUHAMMAD YUNUS, S.Ag, M.Pd</v>
          </cell>
          <cell r="D27">
            <v>2</v>
          </cell>
          <cell r="E27" t="str">
            <v xml:space="preserve">Keanggotaan dalam organisasi profesi sebagai anggota aktif Pokjawas Kota </v>
          </cell>
          <cell r="F27">
            <v>0.75</v>
          </cell>
          <cell r="G27">
            <v>1</v>
          </cell>
          <cell r="H27" t="str">
            <v>Laporan</v>
          </cell>
          <cell r="K27" t="str">
            <v/>
          </cell>
          <cell r="L27" t="str">
            <v/>
          </cell>
          <cell r="U27">
            <v>0</v>
          </cell>
        </row>
        <row r="28">
          <cell r="B28">
            <v>23</v>
          </cell>
          <cell r="C28" t="str">
            <v>Drs. SASTRO JAGO HARTONO</v>
          </cell>
          <cell r="D28">
            <v>2</v>
          </cell>
          <cell r="E28" t="str">
            <v xml:space="preserve">Keanggotaan dalam organisasi profesi sebagai anggota aktif Pokjawas Kota </v>
          </cell>
          <cell r="F28">
            <v>0.75</v>
          </cell>
          <cell r="G28">
            <v>1</v>
          </cell>
          <cell r="H28" t="str">
            <v>Laporan</v>
          </cell>
          <cell r="K28" t="str">
            <v/>
          </cell>
          <cell r="L28" t="str">
            <v/>
          </cell>
          <cell r="U28">
            <v>0</v>
          </cell>
        </row>
        <row r="29">
          <cell r="B29">
            <v>24</v>
          </cell>
          <cell r="C29" t="str">
            <v>RUSTIATI, S.Pd, M.Pd</v>
          </cell>
          <cell r="D29">
            <v>2</v>
          </cell>
          <cell r="E29" t="str">
            <v xml:space="preserve">Keanggotaan dalam organisasi profesi sebagai anggota aktif Pokjawas Kota </v>
          </cell>
          <cell r="F29">
            <v>0.75</v>
          </cell>
          <cell r="G29">
            <v>1</v>
          </cell>
          <cell r="H29" t="str">
            <v>Laporan</v>
          </cell>
          <cell r="K29" t="str">
            <v/>
          </cell>
          <cell r="L29" t="str">
            <v/>
          </cell>
          <cell r="U29">
            <v>0</v>
          </cell>
        </row>
        <row r="30">
          <cell r="B30">
            <v>25</v>
          </cell>
          <cell r="C30" t="str">
            <v>SARJONO S.Pd</v>
          </cell>
          <cell r="D30">
            <v>2</v>
          </cell>
          <cell r="E30" t="str">
            <v xml:space="preserve">Keanggotaan dalam organisasi profesi sebagai anggota aktif Pokjawas Kota </v>
          </cell>
          <cell r="F30">
            <v>0.75</v>
          </cell>
          <cell r="G30">
            <v>1</v>
          </cell>
          <cell r="H30" t="str">
            <v>Laporan</v>
          </cell>
          <cell r="K30" t="str">
            <v/>
          </cell>
          <cell r="L30" t="str">
            <v/>
          </cell>
          <cell r="U30">
            <v>0</v>
          </cell>
        </row>
        <row r="31">
          <cell r="B31">
            <v>26</v>
          </cell>
          <cell r="C31" t="str">
            <v>Drs. AGUS UTOYO, MM</v>
          </cell>
          <cell r="D31">
            <v>2</v>
          </cell>
          <cell r="E31" t="str">
            <v xml:space="preserve">Keanggotaan dalam organisasi profesi sebagai anggota aktif Pokjawas Kota </v>
          </cell>
          <cell r="F31">
            <v>0.75</v>
          </cell>
          <cell r="G31">
            <v>1</v>
          </cell>
          <cell r="H31" t="str">
            <v>Laporan</v>
          </cell>
          <cell r="K31" t="str">
            <v/>
          </cell>
          <cell r="L31" t="str">
            <v/>
          </cell>
          <cell r="U31">
            <v>0</v>
          </cell>
        </row>
        <row r="32">
          <cell r="B32">
            <v>27</v>
          </cell>
          <cell r="C32" t="str">
            <v>MARWI, S.Pd.I</v>
          </cell>
          <cell r="D32">
            <v>2</v>
          </cell>
          <cell r="E32" t="str">
            <v xml:space="preserve">Keanggotaan dalam organisasi profesi sebagai anggota aktif Pokjawas Kota </v>
          </cell>
          <cell r="F32">
            <v>0.75</v>
          </cell>
          <cell r="G32">
            <v>1</v>
          </cell>
          <cell r="H32" t="str">
            <v>Laporan</v>
          </cell>
          <cell r="K32" t="str">
            <v/>
          </cell>
          <cell r="L32" t="str">
            <v/>
          </cell>
          <cell r="U32">
            <v>0</v>
          </cell>
        </row>
        <row r="33">
          <cell r="B33">
            <v>28</v>
          </cell>
          <cell r="C33" t="str">
            <v>SUHARTONO, S.Pd</v>
          </cell>
          <cell r="D33">
            <v>2</v>
          </cell>
          <cell r="E33" t="str">
            <v xml:space="preserve">Keanggotaan dalam organisasi profesi sebagai anggota aktif Pokjawas Kota </v>
          </cell>
          <cell r="F33">
            <v>0.75</v>
          </cell>
          <cell r="G33">
            <v>1</v>
          </cell>
          <cell r="H33" t="str">
            <v>Laporan</v>
          </cell>
          <cell r="K33" t="str">
            <v/>
          </cell>
          <cell r="L33" t="str">
            <v/>
          </cell>
          <cell r="U33">
            <v>0</v>
          </cell>
        </row>
        <row r="34">
          <cell r="B34">
            <v>29</v>
          </cell>
          <cell r="C34" t="str">
            <v>EUIS KURAISIN, M.Pd</v>
          </cell>
          <cell r="D34">
            <v>2</v>
          </cell>
          <cell r="E34" t="str">
            <v xml:space="preserve">Keanggotaan dalam organisasi profesi sebagai anggota aktif Pokjawas Kota </v>
          </cell>
          <cell r="F34">
            <v>0.75</v>
          </cell>
          <cell r="G34">
            <v>1</v>
          </cell>
          <cell r="H34" t="str">
            <v>Laporan</v>
          </cell>
          <cell r="K34" t="str">
            <v/>
          </cell>
          <cell r="L34" t="str">
            <v/>
          </cell>
          <cell r="U34">
            <v>0</v>
          </cell>
        </row>
        <row r="35">
          <cell r="B35">
            <v>30</v>
          </cell>
          <cell r="C35" t="str">
            <v>Dra. Hj. NUROZIAH</v>
          </cell>
          <cell r="D35">
            <v>2</v>
          </cell>
          <cell r="E35" t="str">
            <v xml:space="preserve">Keanggotaan dalam organisasi profesi sebagai anggota aktif Pokjawas Kota </v>
          </cell>
          <cell r="F35">
            <v>0.75</v>
          </cell>
          <cell r="G35">
            <v>1</v>
          </cell>
          <cell r="H35" t="str">
            <v>Laporan</v>
          </cell>
          <cell r="K35" t="str">
            <v/>
          </cell>
          <cell r="L35" t="str">
            <v/>
          </cell>
          <cell r="U35">
            <v>0</v>
          </cell>
        </row>
        <row r="36">
          <cell r="B36" t="str">
            <v/>
          </cell>
          <cell r="C36" t="str">
            <v/>
          </cell>
          <cell r="D36">
            <v>2</v>
          </cell>
          <cell r="E36" t="str">
            <v xml:space="preserve">Keanggotaan dalam organisasi profesi sebagai anggota aktif Pokjawas Kota </v>
          </cell>
          <cell r="F36">
            <v>0.75</v>
          </cell>
          <cell r="G36">
            <v>1</v>
          </cell>
          <cell r="H36" t="str">
            <v>Laporan</v>
          </cell>
          <cell r="L36" t="str">
            <v/>
          </cell>
          <cell r="U36" t="str">
            <v/>
          </cell>
        </row>
        <row r="37">
          <cell r="B37" t="str">
            <v/>
          </cell>
          <cell r="C37" t="str">
            <v/>
          </cell>
          <cell r="E37" t="str">
            <v/>
          </cell>
          <cell r="F37" t="str">
            <v/>
          </cell>
          <cell r="G37">
            <v>1</v>
          </cell>
          <cell r="H37" t="str">
            <v/>
          </cell>
          <cell r="L37" t="str">
            <v/>
          </cell>
          <cell r="U37" t="str">
            <v/>
          </cell>
        </row>
        <row r="38">
          <cell r="B38" t="str">
            <v/>
          </cell>
          <cell r="C38" t="str">
            <v/>
          </cell>
          <cell r="E38" t="str">
            <v/>
          </cell>
          <cell r="F38" t="str">
            <v/>
          </cell>
          <cell r="G38">
            <v>1</v>
          </cell>
          <cell r="H38" t="str">
            <v/>
          </cell>
          <cell r="L38" t="str">
            <v/>
          </cell>
          <cell r="U38" t="str">
            <v/>
          </cell>
        </row>
        <row r="39">
          <cell r="B39" t="str">
            <v/>
          </cell>
          <cell r="C39" t="str">
            <v/>
          </cell>
          <cell r="E39" t="str">
            <v/>
          </cell>
          <cell r="F39" t="str">
            <v/>
          </cell>
          <cell r="G39">
            <v>1</v>
          </cell>
          <cell r="H39" t="str">
            <v/>
          </cell>
          <cell r="L39" t="str">
            <v/>
          </cell>
          <cell r="U39" t="str">
            <v/>
          </cell>
        </row>
        <row r="40">
          <cell r="B40" t="str">
            <v/>
          </cell>
          <cell r="C40" t="str">
            <v/>
          </cell>
          <cell r="E40" t="str">
            <v/>
          </cell>
          <cell r="F40" t="str">
            <v/>
          </cell>
          <cell r="G40">
            <v>1</v>
          </cell>
          <cell r="H40" t="str">
            <v/>
          </cell>
          <cell r="L40" t="str">
            <v/>
          </cell>
          <cell r="U40" t="str">
            <v/>
          </cell>
        </row>
        <row r="41">
          <cell r="B41" t="str">
            <v/>
          </cell>
          <cell r="C41" t="str">
            <v/>
          </cell>
          <cell r="E41" t="str">
            <v/>
          </cell>
          <cell r="F41" t="str">
            <v/>
          </cell>
          <cell r="G41">
            <v>1</v>
          </cell>
          <cell r="H41" t="str">
            <v/>
          </cell>
          <cell r="L41" t="str">
            <v/>
          </cell>
          <cell r="U41" t="str">
            <v/>
          </cell>
        </row>
        <row r="42">
          <cell r="B42" t="str">
            <v/>
          </cell>
          <cell r="C42" t="str">
            <v/>
          </cell>
          <cell r="E42" t="str">
            <v/>
          </cell>
          <cell r="F42" t="str">
            <v/>
          </cell>
          <cell r="G42">
            <v>1</v>
          </cell>
          <cell r="H42" t="str">
            <v/>
          </cell>
          <cell r="L42" t="str">
            <v/>
          </cell>
          <cell r="U42" t="str">
            <v/>
          </cell>
        </row>
        <row r="43">
          <cell r="B43" t="str">
            <v/>
          </cell>
          <cell r="C43" t="str">
            <v/>
          </cell>
          <cell r="E43" t="str">
            <v/>
          </cell>
          <cell r="F43" t="str">
            <v/>
          </cell>
          <cell r="G43">
            <v>1</v>
          </cell>
          <cell r="H43" t="str">
            <v/>
          </cell>
          <cell r="L43" t="str">
            <v/>
          </cell>
          <cell r="U43" t="str">
            <v/>
          </cell>
        </row>
        <row r="44">
          <cell r="B44" t="str">
            <v/>
          </cell>
          <cell r="C44" t="str">
            <v/>
          </cell>
          <cell r="E44" t="str">
            <v/>
          </cell>
          <cell r="F44" t="str">
            <v/>
          </cell>
          <cell r="G44">
            <v>1</v>
          </cell>
          <cell r="H44" t="str">
            <v/>
          </cell>
          <cell r="L44" t="str">
            <v/>
          </cell>
          <cell r="U44" t="str">
            <v/>
          </cell>
        </row>
        <row r="45">
          <cell r="B45" t="str">
            <v/>
          </cell>
          <cell r="C45" t="str">
            <v/>
          </cell>
          <cell r="E45" t="str">
            <v/>
          </cell>
          <cell r="F45" t="str">
            <v/>
          </cell>
          <cell r="G45">
            <v>1</v>
          </cell>
          <cell r="H45" t="str">
            <v/>
          </cell>
          <cell r="L45" t="str">
            <v/>
          </cell>
          <cell r="U45" t="str">
            <v/>
          </cell>
        </row>
        <row r="46">
          <cell r="B46" t="str">
            <v/>
          </cell>
          <cell r="C46" t="str">
            <v/>
          </cell>
          <cell r="E46" t="str">
            <v/>
          </cell>
          <cell r="F46" t="str">
            <v/>
          </cell>
          <cell r="G46">
            <v>1</v>
          </cell>
          <cell r="H46" t="str">
            <v/>
          </cell>
          <cell r="L46" t="str">
            <v/>
          </cell>
          <cell r="U46" t="str">
            <v/>
          </cell>
        </row>
        <row r="47">
          <cell r="B47" t="str">
            <v/>
          </cell>
          <cell r="C47" t="str">
            <v/>
          </cell>
          <cell r="E47" t="str">
            <v/>
          </cell>
          <cell r="F47" t="str">
            <v/>
          </cell>
          <cell r="G47">
            <v>1</v>
          </cell>
          <cell r="H47" t="str">
            <v/>
          </cell>
          <cell r="L47" t="str">
            <v/>
          </cell>
          <cell r="U47" t="str">
            <v/>
          </cell>
        </row>
        <row r="48">
          <cell r="B48" t="str">
            <v/>
          </cell>
          <cell r="C48" t="str">
            <v/>
          </cell>
          <cell r="E48" t="str">
            <v/>
          </cell>
          <cell r="F48" t="str">
            <v/>
          </cell>
          <cell r="G48">
            <v>1</v>
          </cell>
          <cell r="H48" t="str">
            <v/>
          </cell>
          <cell r="L48" t="str">
            <v/>
          </cell>
          <cell r="U48" t="str">
            <v/>
          </cell>
        </row>
        <row r="49">
          <cell r="B49" t="str">
            <v/>
          </cell>
          <cell r="C49" t="str">
            <v/>
          </cell>
          <cell r="E49" t="str">
            <v/>
          </cell>
          <cell r="F49" t="str">
            <v/>
          </cell>
          <cell r="G49">
            <v>1</v>
          </cell>
          <cell r="H49" t="str">
            <v/>
          </cell>
          <cell r="L49" t="str">
            <v/>
          </cell>
          <cell r="U49" t="str">
            <v/>
          </cell>
        </row>
        <row r="50">
          <cell r="B50" t="str">
            <v/>
          </cell>
          <cell r="C50" t="str">
            <v/>
          </cell>
          <cell r="E50" t="str">
            <v/>
          </cell>
          <cell r="F50" t="str">
            <v/>
          </cell>
          <cell r="G50">
            <v>1</v>
          </cell>
          <cell r="H50" t="str">
            <v/>
          </cell>
          <cell r="L50" t="str">
            <v/>
          </cell>
          <cell r="U50" t="str">
            <v/>
          </cell>
        </row>
        <row r="51">
          <cell r="B51" t="str">
            <v/>
          </cell>
          <cell r="C51" t="str">
            <v/>
          </cell>
          <cell r="E51" t="str">
            <v/>
          </cell>
          <cell r="F51" t="str">
            <v/>
          </cell>
          <cell r="G51">
            <v>1</v>
          </cell>
          <cell r="H51" t="str">
            <v/>
          </cell>
          <cell r="L51" t="str">
            <v/>
          </cell>
          <cell r="U51" t="str">
            <v/>
          </cell>
        </row>
        <row r="52">
          <cell r="B52" t="str">
            <v/>
          </cell>
          <cell r="C52" t="str">
            <v/>
          </cell>
          <cell r="E52" t="str">
            <v/>
          </cell>
          <cell r="F52" t="str">
            <v/>
          </cell>
          <cell r="G52">
            <v>1</v>
          </cell>
          <cell r="H52" t="str">
            <v/>
          </cell>
          <cell r="L52" t="str">
            <v/>
          </cell>
          <cell r="U52" t="str">
            <v/>
          </cell>
        </row>
        <row r="53">
          <cell r="B53" t="str">
            <v/>
          </cell>
          <cell r="C53" t="str">
            <v/>
          </cell>
          <cell r="E53" t="str">
            <v/>
          </cell>
          <cell r="F53" t="str">
            <v/>
          </cell>
          <cell r="G53">
            <v>1</v>
          </cell>
          <cell r="H53" t="str">
            <v/>
          </cell>
          <cell r="L53" t="str">
            <v/>
          </cell>
          <cell r="U53" t="str">
            <v/>
          </cell>
        </row>
        <row r="54">
          <cell r="B54" t="str">
            <v/>
          </cell>
          <cell r="C54" t="str">
            <v/>
          </cell>
          <cell r="E54" t="str">
            <v/>
          </cell>
          <cell r="F54" t="str">
            <v/>
          </cell>
          <cell r="G54">
            <v>1</v>
          </cell>
          <cell r="H54" t="str">
            <v/>
          </cell>
          <cell r="L54" t="str">
            <v/>
          </cell>
          <cell r="U54" t="str">
            <v/>
          </cell>
        </row>
        <row r="55">
          <cell r="B55" t="str">
            <v/>
          </cell>
          <cell r="C55" t="str">
            <v/>
          </cell>
          <cell r="E55" t="str">
            <v/>
          </cell>
          <cell r="F55" t="str">
            <v/>
          </cell>
          <cell r="G55">
            <v>1</v>
          </cell>
          <cell r="H55" t="str">
            <v/>
          </cell>
          <cell r="L55" t="str">
            <v/>
          </cell>
          <cell r="U55" t="str">
            <v/>
          </cell>
        </row>
        <row r="56">
          <cell r="B56" t="str">
            <v/>
          </cell>
          <cell r="C56" t="str">
            <v/>
          </cell>
          <cell r="E56" t="str">
            <v/>
          </cell>
          <cell r="F56" t="str">
            <v/>
          </cell>
          <cell r="H56" t="str">
            <v/>
          </cell>
          <cell r="L56" t="str">
            <v/>
          </cell>
          <cell r="U56" t="str">
            <v/>
          </cell>
        </row>
        <row r="57">
          <cell r="B57" t="str">
            <v/>
          </cell>
          <cell r="C57" t="str">
            <v/>
          </cell>
          <cell r="E57" t="str">
            <v/>
          </cell>
          <cell r="F57" t="str">
            <v/>
          </cell>
          <cell r="H57" t="str">
            <v/>
          </cell>
          <cell r="L57" t="str">
            <v/>
          </cell>
          <cell r="U57" t="str">
            <v/>
          </cell>
        </row>
        <row r="58">
          <cell r="B58" t="str">
            <v/>
          </cell>
          <cell r="C58" t="str">
            <v/>
          </cell>
          <cell r="E58" t="str">
            <v/>
          </cell>
          <cell r="F58" t="str">
            <v/>
          </cell>
          <cell r="H58" t="str">
            <v/>
          </cell>
          <cell r="L58" t="str">
            <v/>
          </cell>
          <cell r="U58" t="str">
            <v/>
          </cell>
        </row>
        <row r="59">
          <cell r="B59" t="str">
            <v/>
          </cell>
          <cell r="C59" t="str">
            <v/>
          </cell>
          <cell r="E59" t="str">
            <v/>
          </cell>
          <cell r="F59" t="str">
            <v/>
          </cell>
          <cell r="H59" t="str">
            <v/>
          </cell>
          <cell r="L59" t="str">
            <v/>
          </cell>
          <cell r="U59" t="str">
            <v/>
          </cell>
        </row>
        <row r="60">
          <cell r="B60" t="str">
            <v/>
          </cell>
          <cell r="C60" t="str">
            <v/>
          </cell>
          <cell r="E60" t="str">
            <v/>
          </cell>
          <cell r="F60" t="str">
            <v/>
          </cell>
          <cell r="H60" t="str">
            <v/>
          </cell>
          <cell r="L60" t="str">
            <v/>
          </cell>
          <cell r="U60" t="str">
            <v/>
          </cell>
        </row>
        <row r="61">
          <cell r="B61" t="str">
            <v/>
          </cell>
          <cell r="C61" t="str">
            <v/>
          </cell>
          <cell r="E61" t="str">
            <v/>
          </cell>
          <cell r="F61" t="str">
            <v/>
          </cell>
          <cell r="H61" t="str">
            <v/>
          </cell>
          <cell r="L61" t="str">
            <v/>
          </cell>
          <cell r="U61" t="str">
            <v/>
          </cell>
        </row>
        <row r="62">
          <cell r="B62" t="str">
            <v/>
          </cell>
          <cell r="C62" t="str">
            <v/>
          </cell>
          <cell r="E62" t="str">
            <v/>
          </cell>
          <cell r="F62" t="str">
            <v/>
          </cell>
          <cell r="H62" t="str">
            <v/>
          </cell>
          <cell r="L62" t="str">
            <v/>
          </cell>
          <cell r="U62" t="str">
            <v/>
          </cell>
        </row>
        <row r="63">
          <cell r="B63" t="str">
            <v/>
          </cell>
          <cell r="C63" t="str">
            <v/>
          </cell>
          <cell r="E63" t="str">
            <v/>
          </cell>
          <cell r="F63" t="str">
            <v/>
          </cell>
          <cell r="H63" t="str">
            <v/>
          </cell>
          <cell r="L63" t="str">
            <v/>
          </cell>
          <cell r="U63" t="str">
            <v/>
          </cell>
        </row>
        <row r="64">
          <cell r="B64" t="str">
            <v/>
          </cell>
          <cell r="C64" t="str">
            <v/>
          </cell>
          <cell r="E64" t="str">
            <v/>
          </cell>
          <cell r="F64" t="str">
            <v/>
          </cell>
          <cell r="H64" t="str">
            <v/>
          </cell>
          <cell r="L64" t="str">
            <v/>
          </cell>
          <cell r="U64" t="str">
            <v/>
          </cell>
        </row>
        <row r="65">
          <cell r="B65" t="str">
            <v/>
          </cell>
          <cell r="C65" t="str">
            <v/>
          </cell>
          <cell r="E65" t="str">
            <v/>
          </cell>
          <cell r="F65" t="str">
            <v/>
          </cell>
          <cell r="H65" t="str">
            <v/>
          </cell>
          <cell r="L65" t="str">
            <v/>
          </cell>
          <cell r="U65" t="str">
            <v/>
          </cell>
        </row>
        <row r="66">
          <cell r="B66" t="str">
            <v/>
          </cell>
          <cell r="C66" t="str">
            <v/>
          </cell>
          <cell r="E66" t="str">
            <v/>
          </cell>
          <cell r="F66" t="str">
            <v/>
          </cell>
          <cell r="H66" t="str">
            <v/>
          </cell>
          <cell r="L66" t="str">
            <v/>
          </cell>
          <cell r="U66" t="str">
            <v/>
          </cell>
        </row>
        <row r="67">
          <cell r="B67" t="str">
            <v/>
          </cell>
          <cell r="C67" t="str">
            <v/>
          </cell>
          <cell r="E67" t="str">
            <v/>
          </cell>
          <cell r="F67" t="str">
            <v/>
          </cell>
          <cell r="H67" t="str">
            <v/>
          </cell>
          <cell r="L67" t="str">
            <v/>
          </cell>
          <cell r="U67" t="str">
            <v/>
          </cell>
        </row>
        <row r="68">
          <cell r="B68" t="str">
            <v/>
          </cell>
          <cell r="C68" t="str">
            <v/>
          </cell>
          <cell r="E68" t="str">
            <v/>
          </cell>
          <cell r="F68" t="str">
            <v/>
          </cell>
          <cell r="H68" t="str">
            <v/>
          </cell>
          <cell r="L68" t="str">
            <v/>
          </cell>
          <cell r="U68" t="str">
            <v/>
          </cell>
        </row>
        <row r="69">
          <cell r="B69" t="str">
            <v/>
          </cell>
          <cell r="C69" t="str">
            <v/>
          </cell>
          <cell r="E69" t="str">
            <v/>
          </cell>
          <cell r="F69" t="str">
            <v/>
          </cell>
          <cell r="H69" t="str">
            <v/>
          </cell>
          <cell r="L69" t="str">
            <v/>
          </cell>
          <cell r="U69" t="str">
            <v/>
          </cell>
        </row>
        <row r="70">
          <cell r="B70" t="str">
            <v/>
          </cell>
          <cell r="C70" t="str">
            <v/>
          </cell>
          <cell r="E70" t="str">
            <v/>
          </cell>
          <cell r="F70" t="str">
            <v/>
          </cell>
          <cell r="H70" t="str">
            <v/>
          </cell>
          <cell r="L70" t="str">
            <v/>
          </cell>
          <cell r="U70" t="str">
            <v/>
          </cell>
        </row>
        <row r="71">
          <cell r="B71" t="str">
            <v/>
          </cell>
          <cell r="C71" t="str">
            <v/>
          </cell>
          <cell r="E71" t="str">
            <v/>
          </cell>
          <cell r="F71" t="str">
            <v/>
          </cell>
          <cell r="H71" t="str">
            <v/>
          </cell>
          <cell r="L71" t="str">
            <v/>
          </cell>
          <cell r="U71" t="str">
            <v/>
          </cell>
        </row>
        <row r="72">
          <cell r="B72" t="str">
            <v/>
          </cell>
          <cell r="C72" t="str">
            <v/>
          </cell>
          <cell r="E72" t="str">
            <v/>
          </cell>
          <cell r="F72" t="str">
            <v/>
          </cell>
          <cell r="H72" t="str">
            <v/>
          </cell>
          <cell r="L72" t="str">
            <v/>
          </cell>
          <cell r="U72" t="str">
            <v/>
          </cell>
        </row>
        <row r="73">
          <cell r="B73" t="str">
            <v/>
          </cell>
          <cell r="C73" t="str">
            <v/>
          </cell>
          <cell r="E73" t="str">
            <v/>
          </cell>
          <cell r="F73" t="str">
            <v/>
          </cell>
          <cell r="H73" t="str">
            <v/>
          </cell>
          <cell r="L73" t="str">
            <v/>
          </cell>
          <cell r="U73" t="str">
            <v/>
          </cell>
        </row>
        <row r="74">
          <cell r="B74" t="str">
            <v/>
          </cell>
          <cell r="C74" t="str">
            <v/>
          </cell>
          <cell r="E74" t="str">
            <v/>
          </cell>
          <cell r="F74" t="str">
            <v/>
          </cell>
          <cell r="H74" t="str">
            <v/>
          </cell>
          <cell r="L74" t="str">
            <v/>
          </cell>
          <cell r="U74" t="str">
            <v/>
          </cell>
        </row>
        <row r="75">
          <cell r="B75" t="str">
            <v/>
          </cell>
          <cell r="C75" t="str">
            <v/>
          </cell>
          <cell r="E75" t="str">
            <v/>
          </cell>
          <cell r="F75" t="str">
            <v/>
          </cell>
          <cell r="H75" t="str">
            <v/>
          </cell>
          <cell r="L75" t="str">
            <v/>
          </cell>
          <cell r="U75" t="str">
            <v/>
          </cell>
        </row>
        <row r="76">
          <cell r="B76" t="str">
            <v/>
          </cell>
          <cell r="C76" t="str">
            <v/>
          </cell>
          <cell r="E76" t="str">
            <v/>
          </cell>
          <cell r="F76" t="str">
            <v/>
          </cell>
          <cell r="H76" t="str">
            <v/>
          </cell>
          <cell r="L76" t="str">
            <v/>
          </cell>
          <cell r="U76" t="str">
            <v/>
          </cell>
        </row>
        <row r="77">
          <cell r="B77" t="str">
            <v/>
          </cell>
          <cell r="C77" t="str">
            <v/>
          </cell>
          <cell r="E77" t="str">
            <v/>
          </cell>
          <cell r="F77" t="str">
            <v/>
          </cell>
          <cell r="H77" t="str">
            <v/>
          </cell>
          <cell r="L77" t="str">
            <v/>
          </cell>
          <cell r="U77" t="str">
            <v/>
          </cell>
        </row>
        <row r="78">
          <cell r="B78" t="str">
            <v/>
          </cell>
          <cell r="C78" t="str">
            <v/>
          </cell>
          <cell r="E78" t="str">
            <v/>
          </cell>
          <cell r="F78" t="str">
            <v/>
          </cell>
          <cell r="H78" t="str">
            <v/>
          </cell>
          <cell r="L78" t="str">
            <v/>
          </cell>
          <cell r="U78" t="str">
            <v/>
          </cell>
        </row>
        <row r="79">
          <cell r="B79" t="str">
            <v/>
          </cell>
          <cell r="C79" t="str">
            <v/>
          </cell>
          <cell r="E79" t="str">
            <v/>
          </cell>
          <cell r="F79" t="str">
            <v/>
          </cell>
          <cell r="H79" t="str">
            <v/>
          </cell>
          <cell r="L79" t="str">
            <v/>
          </cell>
          <cell r="U79" t="str">
            <v/>
          </cell>
        </row>
        <row r="80">
          <cell r="B80" t="str">
            <v/>
          </cell>
          <cell r="C80" t="str">
            <v/>
          </cell>
          <cell r="E80" t="str">
            <v/>
          </cell>
          <cell r="F80" t="str">
            <v/>
          </cell>
          <cell r="H80" t="str">
            <v/>
          </cell>
          <cell r="L80" t="str">
            <v/>
          </cell>
          <cell r="U80" t="str">
            <v/>
          </cell>
        </row>
        <row r="81">
          <cell r="B81" t="str">
            <v/>
          </cell>
          <cell r="C81" t="str">
            <v/>
          </cell>
          <cell r="E81" t="str">
            <v/>
          </cell>
          <cell r="F81" t="str">
            <v/>
          </cell>
          <cell r="H81" t="str">
            <v/>
          </cell>
          <cell r="L81" t="str">
            <v/>
          </cell>
          <cell r="U81" t="str">
            <v/>
          </cell>
        </row>
        <row r="82">
          <cell r="B82" t="str">
            <v/>
          </cell>
          <cell r="C82" t="str">
            <v/>
          </cell>
          <cell r="E82" t="str">
            <v/>
          </cell>
          <cell r="F82" t="str">
            <v/>
          </cell>
          <cell r="H82" t="str">
            <v/>
          </cell>
          <cell r="L82" t="str">
            <v/>
          </cell>
          <cell r="U82" t="str">
            <v/>
          </cell>
        </row>
        <row r="83">
          <cell r="B83" t="str">
            <v/>
          </cell>
          <cell r="C83" t="str">
            <v/>
          </cell>
          <cell r="E83" t="str">
            <v/>
          </cell>
          <cell r="F83" t="str">
            <v/>
          </cell>
          <cell r="H83" t="str">
            <v/>
          </cell>
          <cell r="L83" t="str">
            <v/>
          </cell>
          <cell r="U83" t="str">
            <v/>
          </cell>
        </row>
        <row r="84">
          <cell r="B84" t="str">
            <v/>
          </cell>
          <cell r="C84" t="str">
            <v/>
          </cell>
          <cell r="E84" t="str">
            <v/>
          </cell>
          <cell r="F84" t="str">
            <v/>
          </cell>
          <cell r="H84" t="str">
            <v/>
          </cell>
          <cell r="L84" t="str">
            <v/>
          </cell>
          <cell r="U84" t="str">
            <v/>
          </cell>
        </row>
        <row r="85">
          <cell r="B85" t="str">
            <v/>
          </cell>
          <cell r="C85" t="str">
            <v/>
          </cell>
          <cell r="E85" t="str">
            <v/>
          </cell>
          <cell r="F85" t="str">
            <v/>
          </cell>
          <cell r="H85" t="str">
            <v/>
          </cell>
          <cell r="L85" t="str">
            <v/>
          </cell>
          <cell r="U85" t="str">
            <v/>
          </cell>
        </row>
        <row r="86">
          <cell r="B86" t="str">
            <v/>
          </cell>
          <cell r="C86" t="str">
            <v/>
          </cell>
          <cell r="E86" t="str">
            <v/>
          </cell>
          <cell r="F86" t="str">
            <v/>
          </cell>
          <cell r="H86" t="str">
            <v/>
          </cell>
          <cell r="L86" t="str">
            <v/>
          </cell>
          <cell r="U86" t="str">
            <v/>
          </cell>
        </row>
        <row r="87">
          <cell r="B87" t="str">
            <v/>
          </cell>
          <cell r="C87" t="str">
            <v/>
          </cell>
          <cell r="E87" t="str">
            <v/>
          </cell>
          <cell r="F87" t="str">
            <v/>
          </cell>
          <cell r="H87" t="str">
            <v/>
          </cell>
          <cell r="L87" t="str">
            <v/>
          </cell>
          <cell r="U87" t="str">
            <v/>
          </cell>
        </row>
        <row r="88">
          <cell r="B88" t="str">
            <v/>
          </cell>
          <cell r="C88" t="str">
            <v/>
          </cell>
          <cell r="E88" t="str">
            <v/>
          </cell>
          <cell r="F88" t="str">
            <v/>
          </cell>
          <cell r="H88" t="str">
            <v/>
          </cell>
          <cell r="L88" t="str">
            <v/>
          </cell>
          <cell r="U88" t="str">
            <v/>
          </cell>
        </row>
        <row r="89">
          <cell r="B89" t="str">
            <v/>
          </cell>
          <cell r="C89" t="str">
            <v/>
          </cell>
          <cell r="E89" t="str">
            <v/>
          </cell>
          <cell r="F89" t="str">
            <v/>
          </cell>
          <cell r="H89" t="str">
            <v/>
          </cell>
          <cell r="L89" t="str">
            <v/>
          </cell>
          <cell r="U89" t="str">
            <v/>
          </cell>
        </row>
        <row r="90">
          <cell r="B90" t="str">
            <v/>
          </cell>
          <cell r="C90" t="str">
            <v/>
          </cell>
          <cell r="E90" t="str">
            <v/>
          </cell>
          <cell r="F90" t="str">
            <v/>
          </cell>
          <cell r="H90" t="str">
            <v/>
          </cell>
          <cell r="L90" t="str">
            <v/>
          </cell>
          <cell r="U90" t="str">
            <v/>
          </cell>
        </row>
        <row r="91">
          <cell r="B91" t="str">
            <v/>
          </cell>
          <cell r="C91" t="str">
            <v/>
          </cell>
          <cell r="E91" t="str">
            <v/>
          </cell>
          <cell r="F91" t="str">
            <v/>
          </cell>
          <cell r="H91" t="str">
            <v/>
          </cell>
          <cell r="L91" t="str">
            <v/>
          </cell>
          <cell r="U91" t="str">
            <v/>
          </cell>
        </row>
        <row r="92">
          <cell r="B92" t="str">
            <v/>
          </cell>
          <cell r="C92" t="str">
            <v/>
          </cell>
          <cell r="E92" t="str">
            <v/>
          </cell>
          <cell r="F92" t="str">
            <v/>
          </cell>
          <cell r="H92" t="str">
            <v/>
          </cell>
          <cell r="L92" t="str">
            <v/>
          </cell>
          <cell r="U92" t="str">
            <v/>
          </cell>
        </row>
        <row r="93">
          <cell r="B93" t="str">
            <v/>
          </cell>
          <cell r="C93" t="str">
            <v/>
          </cell>
          <cell r="E93" t="str">
            <v/>
          </cell>
          <cell r="F93" t="str">
            <v/>
          </cell>
          <cell r="H93" t="str">
            <v/>
          </cell>
          <cell r="L93" t="str">
            <v/>
          </cell>
          <cell r="U93" t="str">
            <v/>
          </cell>
        </row>
        <row r="94">
          <cell r="B94" t="str">
            <v/>
          </cell>
          <cell r="C94" t="str">
            <v/>
          </cell>
          <cell r="E94" t="str">
            <v/>
          </cell>
          <cell r="F94" t="str">
            <v/>
          </cell>
          <cell r="H94" t="str">
            <v/>
          </cell>
          <cell r="L94" t="str">
            <v/>
          </cell>
          <cell r="U94" t="str">
            <v/>
          </cell>
        </row>
        <row r="95">
          <cell r="B95" t="str">
            <v/>
          </cell>
          <cell r="C95" t="str">
            <v/>
          </cell>
          <cell r="E95" t="str">
            <v/>
          </cell>
          <cell r="F95" t="str">
            <v/>
          </cell>
          <cell r="H95" t="str">
            <v/>
          </cell>
          <cell r="L95" t="str">
            <v/>
          </cell>
          <cell r="U95" t="str">
            <v/>
          </cell>
        </row>
        <row r="96">
          <cell r="B96" t="str">
            <v/>
          </cell>
          <cell r="C96" t="str">
            <v/>
          </cell>
          <cell r="E96" t="str">
            <v/>
          </cell>
          <cell r="F96" t="str">
            <v/>
          </cell>
          <cell r="H96" t="str">
            <v/>
          </cell>
          <cell r="L96" t="str">
            <v/>
          </cell>
          <cell r="U96" t="str">
            <v/>
          </cell>
        </row>
        <row r="97">
          <cell r="B97" t="str">
            <v/>
          </cell>
          <cell r="C97" t="str">
            <v/>
          </cell>
          <cell r="E97" t="str">
            <v/>
          </cell>
          <cell r="F97" t="str">
            <v/>
          </cell>
          <cell r="H97" t="str">
            <v/>
          </cell>
          <cell r="L97" t="str">
            <v/>
          </cell>
          <cell r="U97" t="str">
            <v/>
          </cell>
        </row>
        <row r="98">
          <cell r="B98" t="str">
            <v/>
          </cell>
          <cell r="C98" t="str">
            <v/>
          </cell>
          <cell r="E98" t="str">
            <v/>
          </cell>
          <cell r="F98" t="str">
            <v/>
          </cell>
          <cell r="H98" t="str">
            <v/>
          </cell>
          <cell r="L98" t="str">
            <v/>
          </cell>
          <cell r="U98" t="str">
            <v/>
          </cell>
        </row>
        <row r="99">
          <cell r="B99" t="str">
            <v/>
          </cell>
          <cell r="C99" t="str">
            <v/>
          </cell>
          <cell r="E99" t="str">
            <v/>
          </cell>
          <cell r="F99" t="str">
            <v/>
          </cell>
          <cell r="H99" t="str">
            <v/>
          </cell>
          <cell r="L99" t="str">
            <v/>
          </cell>
          <cell r="U99" t="str">
            <v/>
          </cell>
        </row>
        <row r="100">
          <cell r="B100" t="str">
            <v/>
          </cell>
          <cell r="C100" t="str">
            <v/>
          </cell>
          <cell r="E100" t="str">
            <v/>
          </cell>
          <cell r="F100" t="str">
            <v/>
          </cell>
          <cell r="H100" t="str">
            <v/>
          </cell>
          <cell r="L100" t="str">
            <v/>
          </cell>
          <cell r="U100" t="str">
            <v/>
          </cell>
        </row>
        <row r="101">
          <cell r="B101" t="str">
            <v/>
          </cell>
          <cell r="C101" t="str">
            <v/>
          </cell>
          <cell r="E101" t="str">
            <v/>
          </cell>
          <cell r="F101" t="str">
            <v/>
          </cell>
          <cell r="H101" t="str">
            <v/>
          </cell>
          <cell r="L101" t="str">
            <v/>
          </cell>
          <cell r="U101" t="str">
            <v/>
          </cell>
        </row>
        <row r="102">
          <cell r="B102" t="str">
            <v/>
          </cell>
          <cell r="C102" t="str">
            <v/>
          </cell>
          <cell r="E102" t="str">
            <v/>
          </cell>
          <cell r="F102" t="str">
            <v/>
          </cell>
          <cell r="H102" t="str">
            <v/>
          </cell>
          <cell r="L102" t="str">
            <v/>
          </cell>
          <cell r="U102" t="str">
            <v/>
          </cell>
        </row>
        <row r="103">
          <cell r="B103" t="str">
            <v/>
          </cell>
          <cell r="C103" t="str">
            <v/>
          </cell>
          <cell r="E103" t="str">
            <v/>
          </cell>
          <cell r="F103" t="str">
            <v/>
          </cell>
          <cell r="H103" t="str">
            <v/>
          </cell>
          <cell r="L103" t="str">
            <v/>
          </cell>
          <cell r="U103" t="str">
            <v/>
          </cell>
        </row>
        <row r="104">
          <cell r="B104" t="str">
            <v/>
          </cell>
          <cell r="C104" t="str">
            <v/>
          </cell>
          <cell r="E104" t="str">
            <v/>
          </cell>
          <cell r="F104" t="str">
            <v/>
          </cell>
          <cell r="H104" t="str">
            <v/>
          </cell>
          <cell r="L104" t="str">
            <v/>
          </cell>
          <cell r="U104" t="str">
            <v/>
          </cell>
        </row>
        <row r="105">
          <cell r="B105" t="str">
            <v/>
          </cell>
          <cell r="C105" t="str">
            <v/>
          </cell>
          <cell r="E105" t="str">
            <v/>
          </cell>
          <cell r="F105" t="str">
            <v/>
          </cell>
          <cell r="H105" t="str">
            <v/>
          </cell>
          <cell r="L105" t="str">
            <v/>
          </cell>
          <cell r="U105" t="str">
            <v/>
          </cell>
        </row>
        <row r="106">
          <cell r="B106" t="str">
            <v/>
          </cell>
          <cell r="C106" t="str">
            <v/>
          </cell>
          <cell r="E106" t="str">
            <v/>
          </cell>
          <cell r="F106" t="str">
            <v/>
          </cell>
          <cell r="H106" t="str">
            <v/>
          </cell>
          <cell r="L106" t="str">
            <v/>
          </cell>
          <cell r="U106" t="str">
            <v/>
          </cell>
        </row>
        <row r="107">
          <cell r="B107" t="str">
            <v/>
          </cell>
          <cell r="C107" t="str">
            <v/>
          </cell>
          <cell r="E107" t="str">
            <v/>
          </cell>
          <cell r="F107" t="str">
            <v/>
          </cell>
          <cell r="H107" t="str">
            <v/>
          </cell>
          <cell r="L107" t="str">
            <v/>
          </cell>
          <cell r="U107" t="str">
            <v/>
          </cell>
        </row>
        <row r="108">
          <cell r="B108" t="str">
            <v/>
          </cell>
          <cell r="C108" t="str">
            <v/>
          </cell>
          <cell r="E108" t="str">
            <v/>
          </cell>
          <cell r="F108" t="str">
            <v/>
          </cell>
          <cell r="H108" t="str">
            <v/>
          </cell>
          <cell r="L108" t="str">
            <v/>
          </cell>
          <cell r="U108" t="str">
            <v/>
          </cell>
        </row>
        <row r="109">
          <cell r="B109" t="str">
            <v/>
          </cell>
          <cell r="C109" t="str">
            <v/>
          </cell>
          <cell r="E109" t="str">
            <v/>
          </cell>
          <cell r="F109" t="str">
            <v/>
          </cell>
          <cell r="H109" t="str">
            <v/>
          </cell>
          <cell r="L109" t="str">
            <v/>
          </cell>
          <cell r="U109" t="str">
            <v/>
          </cell>
        </row>
        <row r="110">
          <cell r="B110" t="str">
            <v/>
          </cell>
          <cell r="C110" t="str">
            <v/>
          </cell>
          <cell r="E110" t="str">
            <v/>
          </cell>
          <cell r="F110" t="str">
            <v/>
          </cell>
          <cell r="H110" t="str">
            <v/>
          </cell>
          <cell r="L110" t="str">
            <v/>
          </cell>
          <cell r="U110" t="str">
            <v/>
          </cell>
        </row>
        <row r="111">
          <cell r="B111" t="str">
            <v/>
          </cell>
          <cell r="C111" t="str">
            <v/>
          </cell>
          <cell r="E111" t="str">
            <v/>
          </cell>
          <cell r="F111" t="str">
            <v/>
          </cell>
          <cell r="H111" t="str">
            <v/>
          </cell>
          <cell r="L111" t="str">
            <v/>
          </cell>
          <cell r="U111" t="str">
            <v/>
          </cell>
        </row>
        <row r="112">
          <cell r="B112" t="str">
            <v/>
          </cell>
          <cell r="C112" t="str">
            <v/>
          </cell>
          <cell r="E112" t="str">
            <v/>
          </cell>
          <cell r="F112" t="str">
            <v/>
          </cell>
          <cell r="H112" t="str">
            <v/>
          </cell>
          <cell r="L112" t="str">
            <v/>
          </cell>
          <cell r="U112" t="str">
            <v/>
          </cell>
        </row>
        <row r="113">
          <cell r="B113" t="str">
            <v/>
          </cell>
          <cell r="C113" t="str">
            <v/>
          </cell>
          <cell r="E113" t="str">
            <v/>
          </cell>
          <cell r="F113" t="str">
            <v/>
          </cell>
          <cell r="H113" t="str">
            <v/>
          </cell>
          <cell r="L113" t="str">
            <v/>
          </cell>
          <cell r="U113" t="str">
            <v/>
          </cell>
        </row>
        <row r="114">
          <cell r="B114" t="str">
            <v/>
          </cell>
          <cell r="C114" t="str">
            <v/>
          </cell>
          <cell r="E114" t="str">
            <v/>
          </cell>
          <cell r="F114" t="str">
            <v/>
          </cell>
          <cell r="H114" t="str">
            <v/>
          </cell>
          <cell r="L114" t="str">
            <v/>
          </cell>
          <cell r="U114" t="str">
            <v/>
          </cell>
        </row>
        <row r="115">
          <cell r="B115" t="str">
            <v/>
          </cell>
          <cell r="C115" t="str">
            <v/>
          </cell>
          <cell r="E115" t="str">
            <v/>
          </cell>
          <cell r="F115" t="str">
            <v/>
          </cell>
          <cell r="H115" t="str">
            <v/>
          </cell>
          <cell r="L115" t="str">
            <v/>
          </cell>
          <cell r="U115" t="str">
            <v/>
          </cell>
        </row>
        <row r="116">
          <cell r="B116" t="str">
            <v/>
          </cell>
          <cell r="C116" t="str">
            <v/>
          </cell>
          <cell r="E116" t="str">
            <v/>
          </cell>
          <cell r="F116" t="str">
            <v/>
          </cell>
          <cell r="H116" t="str">
            <v/>
          </cell>
          <cell r="L116" t="str">
            <v/>
          </cell>
          <cell r="U116" t="str">
            <v/>
          </cell>
        </row>
        <row r="117">
          <cell r="B117" t="str">
            <v/>
          </cell>
          <cell r="C117" t="str">
            <v/>
          </cell>
          <cell r="E117" t="str">
            <v/>
          </cell>
          <cell r="F117" t="str">
            <v/>
          </cell>
          <cell r="H117" t="str">
            <v/>
          </cell>
          <cell r="L117" t="str">
            <v/>
          </cell>
          <cell r="U117" t="str">
            <v/>
          </cell>
        </row>
        <row r="118">
          <cell r="B118" t="str">
            <v/>
          </cell>
          <cell r="C118" t="str">
            <v/>
          </cell>
          <cell r="E118" t="str">
            <v/>
          </cell>
          <cell r="F118" t="str">
            <v/>
          </cell>
          <cell r="H118" t="str">
            <v/>
          </cell>
          <cell r="L118" t="str">
            <v/>
          </cell>
          <cell r="U118" t="str">
            <v/>
          </cell>
        </row>
        <row r="119">
          <cell r="B119" t="str">
            <v/>
          </cell>
          <cell r="C119" t="str">
            <v/>
          </cell>
          <cell r="E119" t="str">
            <v/>
          </cell>
          <cell r="F119" t="str">
            <v/>
          </cell>
          <cell r="H119" t="str">
            <v/>
          </cell>
          <cell r="L119" t="str">
            <v/>
          </cell>
          <cell r="U119" t="str">
            <v/>
          </cell>
        </row>
        <row r="120">
          <cell r="B120" t="str">
            <v/>
          </cell>
          <cell r="C120" t="str">
            <v/>
          </cell>
          <cell r="E120" t="str">
            <v/>
          </cell>
          <cell r="F120" t="str">
            <v/>
          </cell>
          <cell r="H120" t="str">
            <v/>
          </cell>
          <cell r="L120" t="str">
            <v/>
          </cell>
          <cell r="U120" t="str">
            <v/>
          </cell>
        </row>
        <row r="121">
          <cell r="B121" t="str">
            <v/>
          </cell>
          <cell r="C121" t="str">
            <v/>
          </cell>
          <cell r="E121" t="str">
            <v/>
          </cell>
          <cell r="F121" t="str">
            <v/>
          </cell>
          <cell r="H121" t="str">
            <v/>
          </cell>
          <cell r="L121" t="str">
            <v/>
          </cell>
          <cell r="U121" t="str">
            <v/>
          </cell>
        </row>
        <row r="122">
          <cell r="B122" t="str">
            <v/>
          </cell>
          <cell r="C122" t="str">
            <v/>
          </cell>
          <cell r="E122" t="str">
            <v/>
          </cell>
          <cell r="F122" t="str">
            <v/>
          </cell>
          <cell r="H122" t="str">
            <v/>
          </cell>
          <cell r="L122" t="str">
            <v/>
          </cell>
          <cell r="U122" t="str">
            <v/>
          </cell>
        </row>
        <row r="123">
          <cell r="B123" t="str">
            <v/>
          </cell>
          <cell r="C123" t="str">
            <v/>
          </cell>
          <cell r="E123" t="str">
            <v/>
          </cell>
          <cell r="F123" t="str">
            <v/>
          </cell>
          <cell r="H123" t="str">
            <v/>
          </cell>
          <cell r="L123" t="str">
            <v/>
          </cell>
          <cell r="U123" t="str">
            <v/>
          </cell>
        </row>
        <row r="124">
          <cell r="B124" t="str">
            <v/>
          </cell>
          <cell r="C124" t="str">
            <v/>
          </cell>
          <cell r="E124" t="str">
            <v/>
          </cell>
          <cell r="F124" t="str">
            <v/>
          </cell>
          <cell r="H124" t="str">
            <v/>
          </cell>
          <cell r="L124" t="str">
            <v/>
          </cell>
          <cell r="U124" t="str">
            <v/>
          </cell>
        </row>
        <row r="125">
          <cell r="B125" t="str">
            <v/>
          </cell>
          <cell r="C125" t="str">
            <v/>
          </cell>
          <cell r="E125" t="str">
            <v/>
          </cell>
          <cell r="F125" t="str">
            <v/>
          </cell>
          <cell r="H125" t="str">
            <v/>
          </cell>
          <cell r="L125" t="str">
            <v/>
          </cell>
          <cell r="U125" t="str">
            <v/>
          </cell>
        </row>
        <row r="126">
          <cell r="B126" t="str">
            <v/>
          </cell>
          <cell r="C126" t="str">
            <v/>
          </cell>
          <cell r="E126" t="str">
            <v/>
          </cell>
          <cell r="F126" t="str">
            <v/>
          </cell>
          <cell r="H126" t="str">
            <v/>
          </cell>
          <cell r="L126" t="str">
            <v/>
          </cell>
          <cell r="U126" t="str">
            <v/>
          </cell>
        </row>
        <row r="127">
          <cell r="B127" t="str">
            <v/>
          </cell>
          <cell r="C127" t="str">
            <v/>
          </cell>
          <cell r="E127" t="str">
            <v/>
          </cell>
          <cell r="F127" t="str">
            <v/>
          </cell>
          <cell r="H127" t="str">
            <v/>
          </cell>
          <cell r="L127" t="str">
            <v/>
          </cell>
          <cell r="U127" t="str">
            <v/>
          </cell>
        </row>
        <row r="128">
          <cell r="B128" t="str">
            <v/>
          </cell>
          <cell r="C128" t="str">
            <v/>
          </cell>
          <cell r="E128" t="str">
            <v/>
          </cell>
          <cell r="F128" t="str">
            <v/>
          </cell>
          <cell r="H128" t="str">
            <v/>
          </cell>
          <cell r="L128" t="str">
            <v/>
          </cell>
          <cell r="U128" t="str">
            <v/>
          </cell>
        </row>
        <row r="129">
          <cell r="B129" t="str">
            <v/>
          </cell>
          <cell r="C129" t="str">
            <v/>
          </cell>
          <cell r="E129" t="str">
            <v/>
          </cell>
          <cell r="F129" t="str">
            <v/>
          </cell>
          <cell r="H129" t="str">
            <v/>
          </cell>
          <cell r="L129" t="str">
            <v/>
          </cell>
          <cell r="U129" t="str">
            <v/>
          </cell>
        </row>
        <row r="130">
          <cell r="B130" t="str">
            <v/>
          </cell>
          <cell r="C130" t="str">
            <v/>
          </cell>
          <cell r="E130" t="str">
            <v/>
          </cell>
          <cell r="F130" t="str">
            <v/>
          </cell>
          <cell r="H130" t="str">
            <v/>
          </cell>
          <cell r="L130" t="str">
            <v/>
          </cell>
          <cell r="U130" t="str">
            <v/>
          </cell>
        </row>
        <row r="131">
          <cell r="B131" t="str">
            <v/>
          </cell>
          <cell r="C131" t="str">
            <v/>
          </cell>
          <cell r="E131" t="str">
            <v/>
          </cell>
          <cell r="F131" t="str">
            <v/>
          </cell>
          <cell r="H131" t="str">
            <v/>
          </cell>
          <cell r="L131" t="str">
            <v/>
          </cell>
          <cell r="U131" t="str">
            <v/>
          </cell>
        </row>
        <row r="132">
          <cell r="B132" t="str">
            <v/>
          </cell>
          <cell r="C132" t="str">
            <v/>
          </cell>
          <cell r="E132" t="str">
            <v/>
          </cell>
          <cell r="F132" t="str">
            <v/>
          </cell>
          <cell r="H132" t="str">
            <v/>
          </cell>
          <cell r="L132" t="str">
            <v/>
          </cell>
          <cell r="U132" t="str">
            <v/>
          </cell>
        </row>
        <row r="133">
          <cell r="B133" t="str">
            <v/>
          </cell>
          <cell r="C133" t="str">
            <v/>
          </cell>
          <cell r="E133" t="str">
            <v/>
          </cell>
          <cell r="F133" t="str">
            <v/>
          </cell>
          <cell r="H133" t="str">
            <v/>
          </cell>
          <cell r="L133" t="str">
            <v/>
          </cell>
          <cell r="U133" t="str">
            <v/>
          </cell>
        </row>
        <row r="134">
          <cell r="B134" t="str">
            <v/>
          </cell>
          <cell r="C134" t="str">
            <v/>
          </cell>
          <cell r="E134" t="str">
            <v/>
          </cell>
          <cell r="F134" t="str">
            <v/>
          </cell>
          <cell r="H134" t="str">
            <v/>
          </cell>
          <cell r="L134" t="str">
            <v/>
          </cell>
          <cell r="U134" t="str">
            <v/>
          </cell>
        </row>
        <row r="135">
          <cell r="B135" t="str">
            <v/>
          </cell>
          <cell r="C135" t="str">
            <v/>
          </cell>
          <cell r="E135" t="str">
            <v/>
          </cell>
          <cell r="F135" t="str">
            <v/>
          </cell>
          <cell r="H135" t="str">
            <v/>
          </cell>
          <cell r="L135" t="str">
            <v/>
          </cell>
          <cell r="U135" t="str">
            <v/>
          </cell>
        </row>
        <row r="136">
          <cell r="B136" t="str">
            <v/>
          </cell>
          <cell r="C136" t="str">
            <v/>
          </cell>
          <cell r="E136" t="str">
            <v/>
          </cell>
          <cell r="F136" t="str">
            <v/>
          </cell>
          <cell r="H136" t="str">
            <v/>
          </cell>
          <cell r="K136" t="str">
            <v/>
          </cell>
          <cell r="L136" t="str">
            <v/>
          </cell>
          <cell r="U136" t="str">
            <v/>
          </cell>
        </row>
        <row r="137">
          <cell r="B137" t="str">
            <v/>
          </cell>
          <cell r="C137" t="str">
            <v/>
          </cell>
          <cell r="E137" t="str">
            <v/>
          </cell>
          <cell r="F137" t="str">
            <v/>
          </cell>
          <cell r="H137" t="str">
            <v/>
          </cell>
          <cell r="K137" t="str">
            <v/>
          </cell>
          <cell r="L137" t="str">
            <v/>
          </cell>
          <cell r="U137" t="str">
            <v/>
          </cell>
        </row>
        <row r="138">
          <cell r="B138" t="str">
            <v/>
          </cell>
          <cell r="C138" t="str">
            <v/>
          </cell>
          <cell r="E138" t="str">
            <v/>
          </cell>
          <cell r="F138" t="str">
            <v/>
          </cell>
          <cell r="H138" t="str">
            <v/>
          </cell>
          <cell r="K138" t="str">
            <v/>
          </cell>
          <cell r="L138" t="str">
            <v/>
          </cell>
          <cell r="U138" t="str">
            <v/>
          </cell>
        </row>
        <row r="139">
          <cell r="B139" t="str">
            <v/>
          </cell>
          <cell r="C139" t="str">
            <v/>
          </cell>
          <cell r="E139" t="str">
            <v/>
          </cell>
          <cell r="F139" t="str">
            <v/>
          </cell>
          <cell r="H139" t="str">
            <v/>
          </cell>
          <cell r="K139" t="str">
            <v/>
          </cell>
          <cell r="L139" t="str">
            <v/>
          </cell>
          <cell r="U139" t="str">
            <v/>
          </cell>
        </row>
        <row r="140">
          <cell r="B140" t="str">
            <v/>
          </cell>
          <cell r="C140" t="str">
            <v/>
          </cell>
          <cell r="E140" t="str">
            <v/>
          </cell>
          <cell r="F140" t="str">
            <v/>
          </cell>
          <cell r="H140" t="str">
            <v/>
          </cell>
          <cell r="K140" t="str">
            <v/>
          </cell>
          <cell r="L140" t="str">
            <v/>
          </cell>
          <cell r="U140" t="str">
            <v/>
          </cell>
        </row>
        <row r="141">
          <cell r="B141" t="str">
            <v/>
          </cell>
          <cell r="C141" t="str">
            <v/>
          </cell>
          <cell r="E141" t="str">
            <v/>
          </cell>
          <cell r="F141" t="str">
            <v/>
          </cell>
          <cell r="H141" t="str">
            <v/>
          </cell>
          <cell r="K141" t="str">
            <v/>
          </cell>
          <cell r="L141" t="str">
            <v/>
          </cell>
          <cell r="U141" t="str">
            <v/>
          </cell>
        </row>
        <row r="142">
          <cell r="B142" t="str">
            <v/>
          </cell>
          <cell r="C142" t="str">
            <v/>
          </cell>
          <cell r="E142" t="str">
            <v/>
          </cell>
          <cell r="F142" t="str">
            <v/>
          </cell>
          <cell r="H142" t="str">
            <v/>
          </cell>
          <cell r="K142" t="str">
            <v/>
          </cell>
          <cell r="L142" t="str">
            <v/>
          </cell>
          <cell r="U142" t="str">
            <v/>
          </cell>
        </row>
        <row r="143">
          <cell r="U143" t="str">
            <v/>
          </cell>
        </row>
      </sheetData>
      <sheetData sheetId="11" refreshError="1">
        <row r="7">
          <cell r="B7">
            <v>1</v>
          </cell>
          <cell r="C7" t="str">
            <v>Dr. H. IDRUS ALWI, M.Pd</v>
          </cell>
          <cell r="D7">
            <v>87.3</v>
          </cell>
          <cell r="E7">
            <v>85</v>
          </cell>
          <cell r="F7" t="str">
            <v>Baik</v>
          </cell>
          <cell r="G7">
            <v>85</v>
          </cell>
          <cell r="H7" t="str">
            <v>Baik</v>
          </cell>
          <cell r="I7">
            <v>92</v>
          </cell>
          <cell r="J7" t="str">
            <v>Sangat Baik</v>
          </cell>
          <cell r="K7">
            <v>84</v>
          </cell>
          <cell r="L7" t="str">
            <v>Baik</v>
          </cell>
          <cell r="M7">
            <v>85</v>
          </cell>
          <cell r="N7" t="str">
            <v>Baik</v>
          </cell>
          <cell r="P7" t="str">
            <v/>
          </cell>
        </row>
        <row r="8">
          <cell r="B8">
            <v>2</v>
          </cell>
          <cell r="C8" t="str">
            <v>Drs. H. SUJANGI</v>
          </cell>
          <cell r="D8">
            <v>85.19</v>
          </cell>
          <cell r="E8">
            <v>84</v>
          </cell>
          <cell r="F8" t="str">
            <v>Baik</v>
          </cell>
          <cell r="G8">
            <v>84</v>
          </cell>
          <cell r="H8" t="str">
            <v>Baik</v>
          </cell>
          <cell r="I8">
            <v>92</v>
          </cell>
          <cell r="J8" t="str">
            <v>Sangat Baik</v>
          </cell>
          <cell r="K8">
            <v>84</v>
          </cell>
          <cell r="L8" t="str">
            <v>Baik</v>
          </cell>
          <cell r="M8">
            <v>84</v>
          </cell>
          <cell r="N8" t="str">
            <v>Baik</v>
          </cell>
          <cell r="P8" t="str">
            <v/>
          </cell>
        </row>
        <row r="9">
          <cell r="B9">
            <v>3</v>
          </cell>
          <cell r="C9" t="str">
            <v>Drs. M. SALEH</v>
          </cell>
          <cell r="D9">
            <v>84.67</v>
          </cell>
          <cell r="E9">
            <v>84</v>
          </cell>
          <cell r="F9" t="str">
            <v>Baik</v>
          </cell>
          <cell r="G9">
            <v>84</v>
          </cell>
          <cell r="H9" t="str">
            <v>Baik</v>
          </cell>
          <cell r="I9">
            <v>92</v>
          </cell>
          <cell r="J9" t="str">
            <v>Sangat Baik</v>
          </cell>
          <cell r="K9">
            <v>84</v>
          </cell>
          <cell r="L9" t="str">
            <v>Baik</v>
          </cell>
          <cell r="M9">
            <v>83</v>
          </cell>
          <cell r="N9" t="str">
            <v>Baik</v>
          </cell>
          <cell r="P9" t="str">
            <v/>
          </cell>
        </row>
        <row r="10">
          <cell r="B10">
            <v>4</v>
          </cell>
          <cell r="C10" t="str">
            <v>SITI NURBAITI, S.Ag, M.Pd.I</v>
          </cell>
          <cell r="D10">
            <v>85.23</v>
          </cell>
          <cell r="E10">
            <v>83</v>
          </cell>
          <cell r="F10" t="str">
            <v>Baik</v>
          </cell>
          <cell r="G10">
            <v>83</v>
          </cell>
          <cell r="H10" t="str">
            <v>Baik</v>
          </cell>
          <cell r="I10">
            <v>92</v>
          </cell>
          <cell r="J10" t="str">
            <v>Sangat Baik</v>
          </cell>
          <cell r="K10">
            <v>83</v>
          </cell>
          <cell r="L10" t="str">
            <v>Baik</v>
          </cell>
          <cell r="M10">
            <v>82</v>
          </cell>
          <cell r="N10" t="str">
            <v>Baik</v>
          </cell>
          <cell r="P10" t="str">
            <v/>
          </cell>
        </row>
        <row r="11">
          <cell r="B11">
            <v>5</v>
          </cell>
          <cell r="C11" t="str">
            <v>Drs. A. AMIN MUSTOFA, M.Pd</v>
          </cell>
          <cell r="D11">
            <v>84.25</v>
          </cell>
          <cell r="E11">
            <v>84</v>
          </cell>
          <cell r="F11" t="str">
            <v>Baik</v>
          </cell>
          <cell r="G11">
            <v>83</v>
          </cell>
          <cell r="H11" t="str">
            <v>Baik</v>
          </cell>
          <cell r="I11">
            <v>92</v>
          </cell>
          <cell r="J11" t="str">
            <v>Sangat Baik</v>
          </cell>
          <cell r="K11">
            <v>83</v>
          </cell>
          <cell r="L11" t="str">
            <v>Baik</v>
          </cell>
          <cell r="M11">
            <v>82</v>
          </cell>
          <cell r="N11" t="str">
            <v>Baik</v>
          </cell>
          <cell r="P11" t="str">
            <v/>
          </cell>
        </row>
        <row r="12">
          <cell r="B12">
            <v>6</v>
          </cell>
          <cell r="C12" t="str">
            <v>Drs. AKHMAD SUGANDA, M.Pd</v>
          </cell>
          <cell r="D12">
            <v>84.75</v>
          </cell>
          <cell r="E12">
            <v>84</v>
          </cell>
          <cell r="F12" t="str">
            <v>Baik</v>
          </cell>
          <cell r="G12">
            <v>84</v>
          </cell>
          <cell r="H12" t="str">
            <v>Baik</v>
          </cell>
          <cell r="I12">
            <v>92</v>
          </cell>
          <cell r="J12" t="str">
            <v>Sangat Baik</v>
          </cell>
          <cell r="K12">
            <v>84</v>
          </cell>
          <cell r="L12" t="str">
            <v>Baik</v>
          </cell>
          <cell r="M12">
            <v>84</v>
          </cell>
          <cell r="N12" t="str">
            <v>Baik</v>
          </cell>
          <cell r="P12" t="str">
            <v/>
          </cell>
        </row>
        <row r="13">
          <cell r="B13">
            <v>7</v>
          </cell>
          <cell r="C13" t="str">
            <v>Dr. Hj. KUN SRI WARDHANI, M.Pd</v>
          </cell>
          <cell r="D13">
            <v>84.17</v>
          </cell>
          <cell r="E13">
            <v>83</v>
          </cell>
          <cell r="F13" t="str">
            <v>Baik</v>
          </cell>
          <cell r="G13">
            <v>83</v>
          </cell>
          <cell r="H13" t="str">
            <v>Baik</v>
          </cell>
          <cell r="I13">
            <v>92</v>
          </cell>
          <cell r="J13" t="str">
            <v>Sangat Baik</v>
          </cell>
          <cell r="K13">
            <v>83</v>
          </cell>
          <cell r="L13" t="str">
            <v>Baik</v>
          </cell>
          <cell r="M13">
            <v>82</v>
          </cell>
          <cell r="N13" t="str">
            <v>Baik</v>
          </cell>
          <cell r="P13" t="str">
            <v/>
          </cell>
        </row>
        <row r="14">
          <cell r="B14">
            <v>8</v>
          </cell>
          <cell r="C14" t="str">
            <v>ABDUL MANAP, M.Pd</v>
          </cell>
          <cell r="D14">
            <v>83.77000000000001</v>
          </cell>
          <cell r="E14">
            <v>82</v>
          </cell>
          <cell r="F14" t="str">
            <v>Baik</v>
          </cell>
          <cell r="G14">
            <v>82</v>
          </cell>
          <cell r="H14" t="str">
            <v>Baik</v>
          </cell>
          <cell r="I14">
            <v>92</v>
          </cell>
          <cell r="J14" t="str">
            <v>Sangat Baik</v>
          </cell>
          <cell r="K14">
            <v>81</v>
          </cell>
          <cell r="L14" t="str">
            <v>Baik</v>
          </cell>
          <cell r="M14">
            <v>81</v>
          </cell>
          <cell r="N14" t="str">
            <v>Baik</v>
          </cell>
          <cell r="P14" t="str">
            <v/>
          </cell>
        </row>
        <row r="15">
          <cell r="B15">
            <v>9</v>
          </cell>
          <cell r="C15" t="str">
            <v>ABDUL WAHAB, S.Pd</v>
          </cell>
          <cell r="D15">
            <v>83.77000000000001</v>
          </cell>
          <cell r="E15">
            <v>82</v>
          </cell>
          <cell r="F15" t="str">
            <v>Baik</v>
          </cell>
          <cell r="G15">
            <v>82</v>
          </cell>
          <cell r="H15" t="str">
            <v>Baik</v>
          </cell>
          <cell r="I15">
            <v>92</v>
          </cell>
          <cell r="J15" t="str">
            <v>Sangat Baik</v>
          </cell>
          <cell r="K15">
            <v>81</v>
          </cell>
          <cell r="L15" t="str">
            <v>Baik</v>
          </cell>
          <cell r="M15">
            <v>81</v>
          </cell>
          <cell r="N15" t="str">
            <v>Baik</v>
          </cell>
          <cell r="P15" t="str">
            <v/>
          </cell>
        </row>
        <row r="16">
          <cell r="B16">
            <v>10</v>
          </cell>
          <cell r="C16" t="str">
            <v>A. TAUFIK, S.Ag, MM</v>
          </cell>
          <cell r="D16">
            <v>83.850000000000009</v>
          </cell>
          <cell r="E16">
            <v>82</v>
          </cell>
          <cell r="F16" t="str">
            <v>Baik</v>
          </cell>
          <cell r="G16">
            <v>82</v>
          </cell>
          <cell r="H16" t="str">
            <v>Baik</v>
          </cell>
          <cell r="I16">
            <v>92</v>
          </cell>
          <cell r="J16" t="str">
            <v>Sangat Baik</v>
          </cell>
          <cell r="K16">
            <v>82</v>
          </cell>
          <cell r="L16" t="str">
            <v>Baik</v>
          </cell>
          <cell r="M16">
            <v>81</v>
          </cell>
          <cell r="N16" t="str">
            <v>Baik</v>
          </cell>
          <cell r="P16" t="str">
            <v/>
          </cell>
        </row>
        <row r="17">
          <cell r="B17">
            <v>11</v>
          </cell>
          <cell r="C17" t="str">
            <v>Drs. HADI WIJAYA</v>
          </cell>
          <cell r="D17">
            <v>85.02000000000001</v>
          </cell>
          <cell r="E17">
            <v>84</v>
          </cell>
          <cell r="F17" t="str">
            <v>Baik</v>
          </cell>
          <cell r="G17">
            <v>84</v>
          </cell>
          <cell r="H17" t="str">
            <v>Baik</v>
          </cell>
          <cell r="I17">
            <v>92</v>
          </cell>
          <cell r="J17" t="str">
            <v>Sangat Baik</v>
          </cell>
          <cell r="K17">
            <v>84</v>
          </cell>
          <cell r="L17" t="str">
            <v>Baik</v>
          </cell>
          <cell r="M17">
            <v>83</v>
          </cell>
          <cell r="N17" t="str">
            <v>Baik</v>
          </cell>
          <cell r="P17" t="str">
            <v/>
          </cell>
        </row>
        <row r="18">
          <cell r="B18">
            <v>12</v>
          </cell>
          <cell r="C18" t="str">
            <v>ARTATI ISMAILIA, SE, M.Ak</v>
          </cell>
          <cell r="D18">
            <v>83.37</v>
          </cell>
          <cell r="E18">
            <v>81</v>
          </cell>
          <cell r="F18" t="str">
            <v>Baik</v>
          </cell>
          <cell r="G18">
            <v>80</v>
          </cell>
          <cell r="H18" t="str">
            <v>Baik</v>
          </cell>
          <cell r="I18">
            <v>92</v>
          </cell>
          <cell r="J18" t="str">
            <v>Sangat Baik</v>
          </cell>
          <cell r="K18">
            <v>80</v>
          </cell>
          <cell r="L18" t="str">
            <v>Baik</v>
          </cell>
          <cell r="M18">
            <v>80</v>
          </cell>
          <cell r="N18" t="str">
            <v>Baik</v>
          </cell>
          <cell r="P18" t="str">
            <v/>
          </cell>
        </row>
        <row r="19">
          <cell r="B19">
            <v>13</v>
          </cell>
          <cell r="C19" t="str">
            <v>Drs. AHMAD KHOTIB, M.Pd</v>
          </cell>
          <cell r="D19">
            <v>84.67</v>
          </cell>
          <cell r="E19">
            <v>84</v>
          </cell>
          <cell r="F19" t="str">
            <v>Baik</v>
          </cell>
          <cell r="G19">
            <v>84</v>
          </cell>
          <cell r="H19" t="str">
            <v>Baik</v>
          </cell>
          <cell r="I19">
            <v>92</v>
          </cell>
          <cell r="J19" t="str">
            <v>Sangat Baik</v>
          </cell>
          <cell r="K19">
            <v>84</v>
          </cell>
          <cell r="L19" t="str">
            <v>Baik</v>
          </cell>
          <cell r="M19">
            <v>83</v>
          </cell>
          <cell r="N19" t="str">
            <v>Baik</v>
          </cell>
          <cell r="P19" t="str">
            <v/>
          </cell>
        </row>
        <row r="20">
          <cell r="B20">
            <v>14</v>
          </cell>
          <cell r="C20" t="str">
            <v>SUTAN ASWIN, S.Pd</v>
          </cell>
          <cell r="D20">
            <v>84.920000000000016</v>
          </cell>
          <cell r="E20">
            <v>84</v>
          </cell>
          <cell r="F20" t="str">
            <v>Baik</v>
          </cell>
          <cell r="G20">
            <v>84</v>
          </cell>
          <cell r="H20" t="str">
            <v>Baik</v>
          </cell>
          <cell r="I20">
            <v>92</v>
          </cell>
          <cell r="J20" t="str">
            <v>Sangat Baik</v>
          </cell>
          <cell r="K20">
            <v>84</v>
          </cell>
          <cell r="L20" t="str">
            <v>Baik</v>
          </cell>
          <cell r="M20">
            <v>84</v>
          </cell>
          <cell r="N20" t="str">
            <v>Baik</v>
          </cell>
          <cell r="P20" t="str">
            <v/>
          </cell>
        </row>
        <row r="21">
          <cell r="B21">
            <v>15</v>
          </cell>
          <cell r="C21" t="str">
            <v>Dra. IDA SAIDAH, M.MPd</v>
          </cell>
          <cell r="D21">
            <v>84.77</v>
          </cell>
          <cell r="E21">
            <v>84</v>
          </cell>
          <cell r="F21" t="str">
            <v>Baik</v>
          </cell>
          <cell r="G21">
            <v>83</v>
          </cell>
          <cell r="H21" t="str">
            <v>Baik</v>
          </cell>
          <cell r="I21">
            <v>92</v>
          </cell>
          <cell r="J21" t="str">
            <v>Sangat Baik</v>
          </cell>
          <cell r="K21">
            <v>83</v>
          </cell>
          <cell r="L21" t="str">
            <v>Baik</v>
          </cell>
          <cell r="M21">
            <v>83</v>
          </cell>
          <cell r="N21" t="str">
            <v>Baik</v>
          </cell>
          <cell r="P21" t="str">
            <v/>
          </cell>
        </row>
        <row r="22">
          <cell r="B22">
            <v>16</v>
          </cell>
          <cell r="C22" t="str">
            <v>Dra. Hj. JAMILAH, M.Pd</v>
          </cell>
          <cell r="D22">
            <v>84.69</v>
          </cell>
          <cell r="E22">
            <v>83</v>
          </cell>
          <cell r="F22" t="str">
            <v>Baik</v>
          </cell>
          <cell r="G22">
            <v>83</v>
          </cell>
          <cell r="H22" t="str">
            <v>Baik</v>
          </cell>
          <cell r="I22">
            <v>92</v>
          </cell>
          <cell r="J22" t="str">
            <v>Sangat Baik</v>
          </cell>
          <cell r="K22">
            <v>83</v>
          </cell>
          <cell r="L22" t="str">
            <v>Baik</v>
          </cell>
          <cell r="M22">
            <v>83</v>
          </cell>
          <cell r="N22" t="str">
            <v>Baik</v>
          </cell>
          <cell r="P22" t="str">
            <v/>
          </cell>
        </row>
        <row r="23">
          <cell r="B23">
            <v>17</v>
          </cell>
          <cell r="C23" t="str">
            <v>Dra. Hj. ZURNI ASNIDA</v>
          </cell>
          <cell r="D23">
            <v>84.77</v>
          </cell>
          <cell r="E23">
            <v>84</v>
          </cell>
          <cell r="F23" t="str">
            <v>Baik</v>
          </cell>
          <cell r="G23">
            <v>83</v>
          </cell>
          <cell r="H23" t="str">
            <v>Baik</v>
          </cell>
          <cell r="I23">
            <v>92</v>
          </cell>
          <cell r="J23" t="str">
            <v>Sangat Baik</v>
          </cell>
          <cell r="K23">
            <v>83</v>
          </cell>
          <cell r="L23" t="str">
            <v>Baik</v>
          </cell>
          <cell r="M23">
            <v>83</v>
          </cell>
          <cell r="N23" t="str">
            <v>Baik</v>
          </cell>
          <cell r="P23" t="str">
            <v/>
          </cell>
        </row>
        <row r="24">
          <cell r="B24">
            <v>18</v>
          </cell>
          <cell r="C24" t="str">
            <v>TANTI ASTRIATIE Z, S.Pd, M.Pd</v>
          </cell>
          <cell r="D24">
            <v>83.29</v>
          </cell>
          <cell r="E24">
            <v>80</v>
          </cell>
          <cell r="F24" t="str">
            <v>Baik</v>
          </cell>
          <cell r="G24">
            <v>80</v>
          </cell>
          <cell r="H24" t="str">
            <v>Baik</v>
          </cell>
          <cell r="I24">
            <v>92</v>
          </cell>
          <cell r="J24" t="str">
            <v>Sangat Baik</v>
          </cell>
          <cell r="K24">
            <v>80</v>
          </cell>
          <cell r="L24" t="str">
            <v>Baik</v>
          </cell>
          <cell r="M24">
            <v>80</v>
          </cell>
          <cell r="N24" t="str">
            <v>Baik</v>
          </cell>
          <cell r="P24" t="str">
            <v/>
          </cell>
        </row>
        <row r="25">
          <cell r="B25">
            <v>19</v>
          </cell>
          <cell r="C25" t="str">
            <v>KUSWIYATI, S.Pd, M.Pd</v>
          </cell>
          <cell r="D25">
            <v>83.29</v>
          </cell>
          <cell r="E25">
            <v>81</v>
          </cell>
          <cell r="F25" t="str">
            <v>Baik</v>
          </cell>
          <cell r="G25">
            <v>80</v>
          </cell>
          <cell r="H25" t="str">
            <v>Baik</v>
          </cell>
          <cell r="I25">
            <v>92</v>
          </cell>
          <cell r="J25" t="str">
            <v>Sangat Baik</v>
          </cell>
          <cell r="K25">
            <v>80</v>
          </cell>
          <cell r="L25" t="str">
            <v>Baik</v>
          </cell>
          <cell r="M25">
            <v>80</v>
          </cell>
          <cell r="N25" t="str">
            <v>Baik</v>
          </cell>
          <cell r="P25" t="str">
            <v/>
          </cell>
        </row>
        <row r="26">
          <cell r="B26">
            <v>20</v>
          </cell>
          <cell r="C26" t="str">
            <v>RUSDAH, S.Ag</v>
          </cell>
          <cell r="D26">
            <v>83.53</v>
          </cell>
          <cell r="E26">
            <v>81</v>
          </cell>
          <cell r="F26" t="str">
            <v>Baik</v>
          </cell>
          <cell r="G26">
            <v>81</v>
          </cell>
          <cell r="H26" t="str">
            <v>Baik</v>
          </cell>
          <cell r="I26">
            <v>92</v>
          </cell>
          <cell r="J26" t="str">
            <v>Sangat Baik</v>
          </cell>
          <cell r="K26">
            <v>81</v>
          </cell>
          <cell r="L26" t="str">
            <v>Baik</v>
          </cell>
          <cell r="M26">
            <v>80</v>
          </cell>
          <cell r="N26" t="str">
            <v>Baik</v>
          </cell>
          <cell r="P26" t="str">
            <v/>
          </cell>
        </row>
        <row r="27">
          <cell r="B27">
            <v>21</v>
          </cell>
          <cell r="C27" t="str">
            <v>WAWAN KURNIAWAN, S.Pd, M.Si</v>
          </cell>
          <cell r="D27">
            <v>83.53</v>
          </cell>
          <cell r="E27">
            <v>81</v>
          </cell>
          <cell r="F27" t="str">
            <v>Baik</v>
          </cell>
          <cell r="G27">
            <v>81</v>
          </cell>
          <cell r="H27" t="str">
            <v>Baik</v>
          </cell>
          <cell r="I27">
            <v>92</v>
          </cell>
          <cell r="J27" t="str">
            <v>Sangat Baik</v>
          </cell>
          <cell r="K27">
            <v>81</v>
          </cell>
          <cell r="L27" t="str">
            <v>Baik</v>
          </cell>
          <cell r="M27">
            <v>80</v>
          </cell>
          <cell r="N27" t="str">
            <v>Baik</v>
          </cell>
          <cell r="P27" t="str">
            <v/>
          </cell>
        </row>
        <row r="28">
          <cell r="B28">
            <v>22</v>
          </cell>
          <cell r="C28" t="str">
            <v>MUHAMMAD YUNUS, S.Ag, M.Pd</v>
          </cell>
          <cell r="D28">
            <v>83.210000000000008</v>
          </cell>
          <cell r="E28">
            <v>80</v>
          </cell>
          <cell r="F28" t="str">
            <v>Baik</v>
          </cell>
          <cell r="G28">
            <v>80</v>
          </cell>
          <cell r="H28" t="str">
            <v>Baik</v>
          </cell>
          <cell r="I28">
            <v>92</v>
          </cell>
          <cell r="J28" t="str">
            <v>Sangat Baik</v>
          </cell>
          <cell r="K28">
            <v>80</v>
          </cell>
          <cell r="L28" t="str">
            <v>Baik</v>
          </cell>
          <cell r="M28">
            <v>79</v>
          </cell>
          <cell r="N28" t="str">
            <v>Baik</v>
          </cell>
          <cell r="P28" t="str">
            <v/>
          </cell>
        </row>
        <row r="29">
          <cell r="B29">
            <v>23</v>
          </cell>
          <cell r="C29" t="str">
            <v>Drs. SASTRO JAGO HARTONO</v>
          </cell>
          <cell r="D29">
            <v>83.62</v>
          </cell>
          <cell r="E29">
            <v>81</v>
          </cell>
          <cell r="F29" t="str">
            <v>Baik</v>
          </cell>
          <cell r="G29">
            <v>81</v>
          </cell>
          <cell r="H29" t="str">
            <v>Baik</v>
          </cell>
          <cell r="I29">
            <v>92</v>
          </cell>
          <cell r="J29" t="str">
            <v>Sangat Baik</v>
          </cell>
          <cell r="K29">
            <v>81</v>
          </cell>
          <cell r="L29" t="str">
            <v>Baik</v>
          </cell>
          <cell r="M29">
            <v>80</v>
          </cell>
          <cell r="N29" t="str">
            <v>Baik</v>
          </cell>
          <cell r="P29" t="str">
            <v/>
          </cell>
        </row>
        <row r="30">
          <cell r="B30">
            <v>24</v>
          </cell>
          <cell r="C30" t="str">
            <v>RUSTIATI, S.Pd, M.Pd</v>
          </cell>
          <cell r="D30">
            <v>82.41</v>
          </cell>
          <cell r="E30">
            <v>78</v>
          </cell>
          <cell r="F30" t="str">
            <v>Baik</v>
          </cell>
          <cell r="G30">
            <v>78</v>
          </cell>
          <cell r="H30" t="str">
            <v>Baik</v>
          </cell>
          <cell r="I30">
            <v>91</v>
          </cell>
          <cell r="J30" t="str">
            <v>Sangat Baik</v>
          </cell>
          <cell r="K30">
            <v>77</v>
          </cell>
          <cell r="L30" t="str">
            <v>Baik</v>
          </cell>
          <cell r="M30">
            <v>77</v>
          </cell>
          <cell r="N30" t="str">
            <v>Baik</v>
          </cell>
          <cell r="P30" t="str">
            <v/>
          </cell>
        </row>
        <row r="31">
          <cell r="B31">
            <v>25</v>
          </cell>
          <cell r="C31" t="str">
            <v>SARJONO S.Pd</v>
          </cell>
          <cell r="D31">
            <v>84.570000000000007</v>
          </cell>
          <cell r="E31">
            <v>84</v>
          </cell>
          <cell r="F31" t="str">
            <v>Baik</v>
          </cell>
          <cell r="G31">
            <v>84</v>
          </cell>
          <cell r="H31" t="str">
            <v>Baik</v>
          </cell>
          <cell r="I31">
            <v>92</v>
          </cell>
          <cell r="J31" t="str">
            <v>Sangat Baik</v>
          </cell>
          <cell r="K31">
            <v>84</v>
          </cell>
          <cell r="L31" t="str">
            <v>Baik</v>
          </cell>
          <cell r="M31">
            <v>84</v>
          </cell>
          <cell r="N31" t="str">
            <v>Baik</v>
          </cell>
          <cell r="P31" t="str">
            <v/>
          </cell>
        </row>
        <row r="32">
          <cell r="B32">
            <v>26</v>
          </cell>
          <cell r="C32" t="str">
            <v>Drs. AGUS UTOYO, MM</v>
          </cell>
          <cell r="D32">
            <v>84.25</v>
          </cell>
          <cell r="E32">
            <v>83</v>
          </cell>
          <cell r="F32" t="str">
            <v>Baik</v>
          </cell>
          <cell r="G32">
            <v>83</v>
          </cell>
          <cell r="H32" t="str">
            <v>Baik</v>
          </cell>
          <cell r="I32">
            <v>92</v>
          </cell>
          <cell r="J32" t="str">
            <v>Sangat Baik</v>
          </cell>
          <cell r="K32">
            <v>83</v>
          </cell>
          <cell r="L32" t="str">
            <v>Baik</v>
          </cell>
          <cell r="M32">
            <v>83</v>
          </cell>
          <cell r="N32" t="str">
            <v>Baik</v>
          </cell>
          <cell r="P32" t="str">
            <v/>
          </cell>
        </row>
        <row r="33">
          <cell r="B33">
            <v>27</v>
          </cell>
          <cell r="C33" t="str">
            <v>MARWI, S.Pd.I</v>
          </cell>
          <cell r="D33">
            <v>84.33</v>
          </cell>
          <cell r="E33">
            <v>84</v>
          </cell>
          <cell r="F33" t="str">
            <v>Baik</v>
          </cell>
          <cell r="G33">
            <v>83</v>
          </cell>
          <cell r="H33" t="str">
            <v>Baik</v>
          </cell>
          <cell r="I33">
            <v>92</v>
          </cell>
          <cell r="J33" t="str">
            <v>Sangat Baik</v>
          </cell>
          <cell r="K33">
            <v>83</v>
          </cell>
          <cell r="L33" t="str">
            <v>Baik</v>
          </cell>
          <cell r="M33">
            <v>83</v>
          </cell>
          <cell r="N33" t="str">
            <v>Baik</v>
          </cell>
          <cell r="P33" t="str">
            <v/>
          </cell>
        </row>
        <row r="34">
          <cell r="B34">
            <v>28</v>
          </cell>
          <cell r="C34" t="str">
            <v>SUHARTONO, S.Pd</v>
          </cell>
          <cell r="D34">
            <v>81.11</v>
          </cell>
          <cell r="E34">
            <v>81</v>
          </cell>
          <cell r="F34" t="str">
            <v>Baik</v>
          </cell>
          <cell r="G34">
            <v>80</v>
          </cell>
          <cell r="H34" t="str">
            <v>Baik</v>
          </cell>
          <cell r="I34">
            <v>91</v>
          </cell>
          <cell r="J34" t="str">
            <v>Sangat Baik</v>
          </cell>
          <cell r="K34">
            <v>80</v>
          </cell>
          <cell r="L34" t="str">
            <v>Baik</v>
          </cell>
          <cell r="M34">
            <v>80</v>
          </cell>
          <cell r="N34" t="str">
            <v>Baik</v>
          </cell>
          <cell r="P34" t="str">
            <v/>
          </cell>
        </row>
        <row r="35">
          <cell r="B35">
            <v>29</v>
          </cell>
          <cell r="C35" t="str">
            <v>EUIS KURAISIN, M.Pd</v>
          </cell>
          <cell r="D35">
            <v>81.06</v>
          </cell>
          <cell r="E35">
            <v>79</v>
          </cell>
          <cell r="F35" t="str">
            <v>Baik</v>
          </cell>
          <cell r="G35">
            <v>78</v>
          </cell>
          <cell r="H35" t="str">
            <v>Baik</v>
          </cell>
          <cell r="I35">
            <v>91</v>
          </cell>
          <cell r="J35" t="str">
            <v>Sangat Baik</v>
          </cell>
          <cell r="K35">
            <v>78</v>
          </cell>
          <cell r="L35" t="str">
            <v>Baik</v>
          </cell>
          <cell r="M35">
            <v>78</v>
          </cell>
          <cell r="N35" t="str">
            <v>Baik</v>
          </cell>
          <cell r="P35" t="str">
            <v/>
          </cell>
        </row>
        <row r="36">
          <cell r="B36">
            <v>30</v>
          </cell>
          <cell r="C36" t="str">
            <v>Dra. Hj. NUROZIAH</v>
          </cell>
          <cell r="D36">
            <v>83</v>
          </cell>
          <cell r="E36">
            <v>86</v>
          </cell>
          <cell r="F36" t="str">
            <v>Baik</v>
          </cell>
          <cell r="G36">
            <v>86</v>
          </cell>
          <cell r="H36" t="str">
            <v>Baik</v>
          </cell>
          <cell r="I36">
            <v>91</v>
          </cell>
          <cell r="J36" t="str">
            <v>Sangat Baik</v>
          </cell>
          <cell r="K36">
            <v>85</v>
          </cell>
          <cell r="L36" t="str">
            <v>Baik</v>
          </cell>
          <cell r="M36">
            <v>85</v>
          </cell>
          <cell r="N36" t="str">
            <v>Baik</v>
          </cell>
          <cell r="P36" t="str">
            <v/>
          </cell>
        </row>
        <row r="37">
          <cell r="B37" t="str">
            <v/>
          </cell>
          <cell r="C37" t="str">
            <v/>
          </cell>
          <cell r="F37" t="str">
            <v/>
          </cell>
          <cell r="H37" t="str">
            <v/>
          </cell>
          <cell r="J37" t="str">
            <v/>
          </cell>
          <cell r="L37" t="str">
            <v/>
          </cell>
          <cell r="N37" t="str">
            <v/>
          </cell>
          <cell r="P37" t="str">
            <v/>
          </cell>
        </row>
        <row r="38">
          <cell r="B38" t="str">
            <v/>
          </cell>
          <cell r="C38" t="str">
            <v/>
          </cell>
          <cell r="F38" t="str">
            <v/>
          </cell>
          <cell r="H38" t="str">
            <v/>
          </cell>
          <cell r="J38" t="str">
            <v/>
          </cell>
          <cell r="L38" t="str">
            <v/>
          </cell>
          <cell r="N38" t="str">
            <v/>
          </cell>
          <cell r="P38" t="str">
            <v/>
          </cell>
        </row>
        <row r="39">
          <cell r="B39" t="str">
            <v/>
          </cell>
          <cell r="C39" t="str">
            <v/>
          </cell>
          <cell r="F39" t="str">
            <v/>
          </cell>
          <cell r="H39" t="str">
            <v/>
          </cell>
          <cell r="J39" t="str">
            <v/>
          </cell>
          <cell r="L39" t="str">
            <v/>
          </cell>
          <cell r="N39" t="str">
            <v/>
          </cell>
          <cell r="P39" t="str">
            <v/>
          </cell>
        </row>
        <row r="40">
          <cell r="B40" t="str">
            <v/>
          </cell>
          <cell r="C40" t="str">
            <v/>
          </cell>
          <cell r="F40" t="str">
            <v/>
          </cell>
          <cell r="H40" t="str">
            <v/>
          </cell>
          <cell r="J40" t="str">
            <v/>
          </cell>
          <cell r="L40" t="str">
            <v/>
          </cell>
          <cell r="N40" t="str">
            <v/>
          </cell>
          <cell r="P40" t="str">
            <v/>
          </cell>
        </row>
        <row r="41">
          <cell r="B41" t="str">
            <v/>
          </cell>
          <cell r="C41" t="str">
            <v/>
          </cell>
          <cell r="F41" t="str">
            <v/>
          </cell>
          <cell r="H41" t="str">
            <v/>
          </cell>
          <cell r="J41" t="str">
            <v/>
          </cell>
          <cell r="L41" t="str">
            <v/>
          </cell>
          <cell r="N41" t="str">
            <v/>
          </cell>
          <cell r="P41" t="str">
            <v/>
          </cell>
        </row>
        <row r="42">
          <cell r="B42" t="str">
            <v/>
          </cell>
          <cell r="C42" t="str">
            <v/>
          </cell>
          <cell r="F42" t="str">
            <v/>
          </cell>
          <cell r="H42" t="str">
            <v/>
          </cell>
          <cell r="J42" t="str">
            <v/>
          </cell>
          <cell r="L42" t="str">
            <v/>
          </cell>
          <cell r="N42" t="str">
            <v/>
          </cell>
          <cell r="P42" t="str">
            <v/>
          </cell>
        </row>
        <row r="43">
          <cell r="B43" t="str">
            <v/>
          </cell>
          <cell r="C43" t="str">
            <v/>
          </cell>
          <cell r="F43" t="str">
            <v/>
          </cell>
          <cell r="H43" t="str">
            <v/>
          </cell>
          <cell r="J43" t="str">
            <v/>
          </cell>
          <cell r="L43" t="str">
            <v/>
          </cell>
          <cell r="N43" t="str">
            <v/>
          </cell>
          <cell r="P43" t="str">
            <v/>
          </cell>
        </row>
        <row r="44">
          <cell r="B44" t="str">
            <v/>
          </cell>
          <cell r="C44" t="str">
            <v/>
          </cell>
          <cell r="F44" t="str">
            <v/>
          </cell>
          <cell r="H44" t="str">
            <v/>
          </cell>
          <cell r="J44" t="str">
            <v/>
          </cell>
          <cell r="L44" t="str">
            <v/>
          </cell>
          <cell r="N44" t="str">
            <v/>
          </cell>
          <cell r="P44" t="str">
            <v/>
          </cell>
        </row>
        <row r="45">
          <cell r="B45" t="str">
            <v/>
          </cell>
          <cell r="C45" t="str">
            <v/>
          </cell>
          <cell r="F45" t="str">
            <v/>
          </cell>
          <cell r="H45" t="str">
            <v/>
          </cell>
          <cell r="J45" t="str">
            <v/>
          </cell>
          <cell r="L45" t="str">
            <v/>
          </cell>
          <cell r="N45" t="str">
            <v/>
          </cell>
          <cell r="P45" t="str">
            <v/>
          </cell>
        </row>
        <row r="46">
          <cell r="B46" t="str">
            <v/>
          </cell>
          <cell r="C46" t="str">
            <v/>
          </cell>
          <cell r="F46" t="str">
            <v/>
          </cell>
          <cell r="H46" t="str">
            <v/>
          </cell>
          <cell r="J46" t="str">
            <v/>
          </cell>
          <cell r="L46" t="str">
            <v/>
          </cell>
          <cell r="N46" t="str">
            <v/>
          </cell>
          <cell r="P46" t="str">
            <v/>
          </cell>
        </row>
        <row r="47">
          <cell r="B47" t="str">
            <v/>
          </cell>
          <cell r="C47" t="str">
            <v/>
          </cell>
          <cell r="F47" t="str">
            <v/>
          </cell>
          <cell r="H47" t="str">
            <v/>
          </cell>
          <cell r="J47" t="str">
            <v/>
          </cell>
          <cell r="L47" t="str">
            <v/>
          </cell>
          <cell r="N47" t="str">
            <v/>
          </cell>
          <cell r="P47" t="str">
            <v/>
          </cell>
        </row>
        <row r="48">
          <cell r="B48" t="str">
            <v/>
          </cell>
          <cell r="C48" t="str">
            <v/>
          </cell>
          <cell r="F48" t="str">
            <v/>
          </cell>
          <cell r="H48" t="str">
            <v/>
          </cell>
          <cell r="J48" t="str">
            <v/>
          </cell>
          <cell r="L48" t="str">
            <v/>
          </cell>
          <cell r="N48" t="str">
            <v/>
          </cell>
          <cell r="P48" t="str">
            <v/>
          </cell>
        </row>
        <row r="49">
          <cell r="B49" t="str">
            <v/>
          </cell>
          <cell r="C49" t="str">
            <v/>
          </cell>
          <cell r="F49" t="str">
            <v/>
          </cell>
          <cell r="H49" t="str">
            <v/>
          </cell>
          <cell r="J49" t="str">
            <v/>
          </cell>
          <cell r="L49" t="str">
            <v/>
          </cell>
          <cell r="N49" t="str">
            <v/>
          </cell>
          <cell r="P49" t="str">
            <v/>
          </cell>
        </row>
        <row r="50">
          <cell r="B50" t="str">
            <v/>
          </cell>
          <cell r="C50" t="str">
            <v/>
          </cell>
          <cell r="F50" t="str">
            <v/>
          </cell>
          <cell r="H50" t="str">
            <v/>
          </cell>
          <cell r="J50" t="str">
            <v/>
          </cell>
          <cell r="L50" t="str">
            <v/>
          </cell>
          <cell r="N50" t="str">
            <v/>
          </cell>
          <cell r="P50" t="str">
            <v/>
          </cell>
        </row>
        <row r="51">
          <cell r="B51" t="str">
            <v/>
          </cell>
          <cell r="C51" t="str">
            <v/>
          </cell>
          <cell r="F51" t="str">
            <v/>
          </cell>
          <cell r="H51" t="str">
            <v/>
          </cell>
          <cell r="J51" t="str">
            <v/>
          </cell>
          <cell r="L51" t="str">
            <v/>
          </cell>
          <cell r="N51" t="str">
            <v/>
          </cell>
          <cell r="P51" t="str">
            <v/>
          </cell>
        </row>
        <row r="52">
          <cell r="B52" t="str">
            <v/>
          </cell>
          <cell r="C52" t="str">
            <v/>
          </cell>
          <cell r="F52" t="str">
            <v/>
          </cell>
          <cell r="H52" t="str">
            <v/>
          </cell>
          <cell r="J52" t="str">
            <v/>
          </cell>
          <cell r="L52" t="str">
            <v/>
          </cell>
          <cell r="N52" t="str">
            <v/>
          </cell>
          <cell r="P52" t="str">
            <v/>
          </cell>
        </row>
        <row r="53">
          <cell r="B53" t="str">
            <v/>
          </cell>
          <cell r="C53" t="str">
            <v/>
          </cell>
          <cell r="F53" t="str">
            <v/>
          </cell>
          <cell r="H53" t="str">
            <v/>
          </cell>
          <cell r="J53" t="str">
            <v/>
          </cell>
          <cell r="L53" t="str">
            <v/>
          </cell>
          <cell r="N53" t="str">
            <v/>
          </cell>
          <cell r="P53" t="str">
            <v/>
          </cell>
        </row>
        <row r="54">
          <cell r="B54" t="str">
            <v/>
          </cell>
          <cell r="C54" t="str">
            <v/>
          </cell>
          <cell r="F54" t="str">
            <v/>
          </cell>
          <cell r="H54" t="str">
            <v/>
          </cell>
          <cell r="J54" t="str">
            <v/>
          </cell>
          <cell r="L54" t="str">
            <v/>
          </cell>
          <cell r="N54" t="str">
            <v/>
          </cell>
          <cell r="P54" t="str">
            <v/>
          </cell>
        </row>
        <row r="55">
          <cell r="B55" t="str">
            <v/>
          </cell>
          <cell r="C55" t="str">
            <v/>
          </cell>
          <cell r="F55" t="str">
            <v/>
          </cell>
          <cell r="H55" t="str">
            <v/>
          </cell>
          <cell r="J55" t="str">
            <v/>
          </cell>
          <cell r="L55" t="str">
            <v/>
          </cell>
          <cell r="N55" t="str">
            <v/>
          </cell>
          <cell r="P55" t="str">
            <v/>
          </cell>
        </row>
        <row r="56">
          <cell r="B56" t="str">
            <v/>
          </cell>
          <cell r="C56" t="str">
            <v/>
          </cell>
          <cell r="F56" t="str">
            <v/>
          </cell>
          <cell r="H56" t="str">
            <v/>
          </cell>
          <cell r="J56" t="str">
            <v/>
          </cell>
          <cell r="L56" t="str">
            <v/>
          </cell>
          <cell r="N56" t="str">
            <v/>
          </cell>
          <cell r="P56" t="str">
            <v/>
          </cell>
        </row>
        <row r="57">
          <cell r="B57" t="str">
            <v/>
          </cell>
          <cell r="C57" t="str">
            <v/>
          </cell>
          <cell r="F57" t="str">
            <v/>
          </cell>
          <cell r="H57" t="str">
            <v/>
          </cell>
          <cell r="J57" t="str">
            <v/>
          </cell>
          <cell r="L57" t="str">
            <v/>
          </cell>
          <cell r="N57" t="str">
            <v/>
          </cell>
          <cell r="P57" t="str">
            <v/>
          </cell>
        </row>
        <row r="58">
          <cell r="B58" t="str">
            <v/>
          </cell>
          <cell r="C58" t="str">
            <v/>
          </cell>
          <cell r="F58" t="str">
            <v/>
          </cell>
          <cell r="H58" t="str">
            <v/>
          </cell>
          <cell r="J58" t="str">
            <v/>
          </cell>
          <cell r="L58" t="str">
            <v/>
          </cell>
          <cell r="N58" t="str">
            <v/>
          </cell>
          <cell r="P58" t="str">
            <v/>
          </cell>
        </row>
        <row r="59">
          <cell r="B59" t="str">
            <v/>
          </cell>
          <cell r="C59" t="str">
            <v/>
          </cell>
          <cell r="F59" t="str">
            <v/>
          </cell>
          <cell r="H59" t="str">
            <v/>
          </cell>
          <cell r="J59" t="str">
            <v/>
          </cell>
          <cell r="L59" t="str">
            <v/>
          </cell>
          <cell r="N59" t="str">
            <v/>
          </cell>
          <cell r="P59" t="str">
            <v/>
          </cell>
        </row>
        <row r="60">
          <cell r="B60" t="str">
            <v/>
          </cell>
          <cell r="C60" t="str">
            <v/>
          </cell>
          <cell r="F60" t="str">
            <v/>
          </cell>
          <cell r="H60" t="str">
            <v/>
          </cell>
          <cell r="J60" t="str">
            <v/>
          </cell>
          <cell r="L60" t="str">
            <v/>
          </cell>
          <cell r="N60" t="str">
            <v/>
          </cell>
          <cell r="P60" t="str">
            <v/>
          </cell>
        </row>
        <row r="61">
          <cell r="B61" t="str">
            <v/>
          </cell>
          <cell r="C61" t="str">
            <v/>
          </cell>
          <cell r="F61" t="str">
            <v/>
          </cell>
          <cell r="H61" t="str">
            <v/>
          </cell>
          <cell r="J61" t="str">
            <v/>
          </cell>
          <cell r="L61" t="str">
            <v/>
          </cell>
          <cell r="N61" t="str">
            <v/>
          </cell>
          <cell r="P61" t="str">
            <v/>
          </cell>
        </row>
        <row r="62">
          <cell r="B62" t="str">
            <v/>
          </cell>
          <cell r="C62" t="str">
            <v/>
          </cell>
          <cell r="F62" t="str">
            <v/>
          </cell>
          <cell r="H62" t="str">
            <v/>
          </cell>
          <cell r="J62" t="str">
            <v/>
          </cell>
          <cell r="L62" t="str">
            <v/>
          </cell>
          <cell r="N62" t="str">
            <v/>
          </cell>
          <cell r="P62" t="str">
            <v/>
          </cell>
        </row>
        <row r="63">
          <cell r="B63" t="str">
            <v/>
          </cell>
          <cell r="C63" t="str">
            <v/>
          </cell>
          <cell r="F63" t="str">
            <v/>
          </cell>
          <cell r="H63" t="str">
            <v/>
          </cell>
          <cell r="J63" t="str">
            <v/>
          </cell>
          <cell r="L63" t="str">
            <v/>
          </cell>
          <cell r="N63" t="str">
            <v/>
          </cell>
          <cell r="P63" t="str">
            <v/>
          </cell>
        </row>
        <row r="64">
          <cell r="B64" t="str">
            <v/>
          </cell>
          <cell r="C64" t="str">
            <v/>
          </cell>
          <cell r="F64" t="str">
            <v/>
          </cell>
          <cell r="H64" t="str">
            <v/>
          </cell>
          <cell r="J64" t="str">
            <v/>
          </cell>
          <cell r="L64" t="str">
            <v/>
          </cell>
          <cell r="N64" t="str">
            <v/>
          </cell>
          <cell r="P64" t="str">
            <v/>
          </cell>
        </row>
        <row r="65">
          <cell r="B65" t="str">
            <v/>
          </cell>
          <cell r="C65" t="str">
            <v/>
          </cell>
          <cell r="F65" t="str">
            <v/>
          </cell>
          <cell r="H65" t="str">
            <v/>
          </cell>
          <cell r="J65" t="str">
            <v/>
          </cell>
          <cell r="L65" t="str">
            <v/>
          </cell>
          <cell r="N65" t="str">
            <v/>
          </cell>
          <cell r="P65" t="str">
            <v/>
          </cell>
        </row>
        <row r="66">
          <cell r="B66" t="str">
            <v/>
          </cell>
          <cell r="C66" t="str">
            <v/>
          </cell>
          <cell r="F66" t="str">
            <v/>
          </cell>
          <cell r="H66" t="str">
            <v/>
          </cell>
          <cell r="J66" t="str">
            <v/>
          </cell>
          <cell r="L66" t="str">
            <v/>
          </cell>
          <cell r="N66" t="str">
            <v/>
          </cell>
          <cell r="P66" t="str">
            <v/>
          </cell>
        </row>
        <row r="67">
          <cell r="B67" t="str">
            <v/>
          </cell>
          <cell r="C67" t="str">
            <v/>
          </cell>
          <cell r="F67" t="str">
            <v/>
          </cell>
          <cell r="H67" t="str">
            <v/>
          </cell>
          <cell r="J67" t="str">
            <v/>
          </cell>
          <cell r="L67" t="str">
            <v/>
          </cell>
          <cell r="N67" t="str">
            <v/>
          </cell>
          <cell r="P67" t="str">
            <v/>
          </cell>
        </row>
        <row r="68">
          <cell r="B68" t="str">
            <v/>
          </cell>
          <cell r="C68" t="str">
            <v/>
          </cell>
          <cell r="F68" t="str">
            <v/>
          </cell>
          <cell r="H68" t="str">
            <v/>
          </cell>
          <cell r="J68" t="str">
            <v/>
          </cell>
          <cell r="L68" t="str">
            <v/>
          </cell>
          <cell r="N68" t="str">
            <v/>
          </cell>
          <cell r="P68" t="str">
            <v/>
          </cell>
        </row>
        <row r="69">
          <cell r="B69" t="str">
            <v/>
          </cell>
          <cell r="C69" t="str">
            <v/>
          </cell>
          <cell r="F69" t="str">
            <v/>
          </cell>
          <cell r="H69" t="str">
            <v/>
          </cell>
          <cell r="J69" t="str">
            <v/>
          </cell>
          <cell r="L69" t="str">
            <v/>
          </cell>
          <cell r="N69" t="str">
            <v/>
          </cell>
          <cell r="P69" t="str">
            <v/>
          </cell>
        </row>
        <row r="70">
          <cell r="B70" t="str">
            <v/>
          </cell>
          <cell r="C70" t="str">
            <v/>
          </cell>
          <cell r="F70" t="str">
            <v/>
          </cell>
          <cell r="H70" t="str">
            <v/>
          </cell>
          <cell r="J70" t="str">
            <v/>
          </cell>
          <cell r="L70" t="str">
            <v/>
          </cell>
          <cell r="N70" t="str">
            <v/>
          </cell>
          <cell r="P70" t="str">
            <v/>
          </cell>
        </row>
        <row r="71">
          <cell r="B71" t="str">
            <v/>
          </cell>
          <cell r="C71" t="str">
            <v/>
          </cell>
          <cell r="F71" t="str">
            <v/>
          </cell>
          <cell r="H71" t="str">
            <v/>
          </cell>
          <cell r="J71" t="str">
            <v/>
          </cell>
          <cell r="L71" t="str">
            <v/>
          </cell>
          <cell r="N71" t="str">
            <v/>
          </cell>
          <cell r="P71" t="str">
            <v/>
          </cell>
        </row>
        <row r="72">
          <cell r="B72" t="str">
            <v/>
          </cell>
          <cell r="C72" t="str">
            <v/>
          </cell>
          <cell r="F72" t="str">
            <v/>
          </cell>
          <cell r="H72" t="str">
            <v/>
          </cell>
          <cell r="J72" t="str">
            <v/>
          </cell>
          <cell r="L72" t="str">
            <v/>
          </cell>
          <cell r="N72" t="str">
            <v/>
          </cell>
          <cell r="P72" t="str">
            <v/>
          </cell>
        </row>
        <row r="73">
          <cell r="B73" t="str">
            <v/>
          </cell>
          <cell r="C73" t="str">
            <v/>
          </cell>
          <cell r="F73" t="str">
            <v/>
          </cell>
          <cell r="H73" t="str">
            <v/>
          </cell>
          <cell r="J73" t="str">
            <v/>
          </cell>
          <cell r="L73" t="str">
            <v/>
          </cell>
          <cell r="N73" t="str">
            <v/>
          </cell>
          <cell r="P73" t="str">
            <v/>
          </cell>
        </row>
        <row r="74">
          <cell r="B74" t="str">
            <v/>
          </cell>
          <cell r="C74" t="str">
            <v/>
          </cell>
          <cell r="F74" t="str">
            <v/>
          </cell>
          <cell r="H74" t="str">
            <v/>
          </cell>
          <cell r="J74" t="str">
            <v/>
          </cell>
          <cell r="L74" t="str">
            <v/>
          </cell>
          <cell r="N74" t="str">
            <v/>
          </cell>
          <cell r="P74" t="str">
            <v/>
          </cell>
        </row>
        <row r="75">
          <cell r="B75" t="str">
            <v/>
          </cell>
          <cell r="C75" t="str">
            <v/>
          </cell>
          <cell r="F75" t="str">
            <v/>
          </cell>
          <cell r="H75" t="str">
            <v/>
          </cell>
          <cell r="J75" t="str">
            <v/>
          </cell>
          <cell r="L75" t="str">
            <v/>
          </cell>
          <cell r="N75" t="str">
            <v/>
          </cell>
          <cell r="P75" t="str">
            <v/>
          </cell>
        </row>
        <row r="76">
          <cell r="B76" t="str">
            <v/>
          </cell>
          <cell r="C76" t="str">
            <v/>
          </cell>
          <cell r="F76" t="str">
            <v/>
          </cell>
          <cell r="H76" t="str">
            <v/>
          </cell>
          <cell r="J76" t="str">
            <v/>
          </cell>
          <cell r="L76" t="str">
            <v/>
          </cell>
          <cell r="N76" t="str">
            <v/>
          </cell>
          <cell r="P76" t="str">
            <v/>
          </cell>
        </row>
        <row r="77">
          <cell r="B77" t="str">
            <v/>
          </cell>
          <cell r="C77" t="str">
            <v/>
          </cell>
          <cell r="F77" t="str">
            <v/>
          </cell>
          <cell r="H77" t="str">
            <v/>
          </cell>
          <cell r="J77" t="str">
            <v/>
          </cell>
          <cell r="L77" t="str">
            <v/>
          </cell>
          <cell r="N77" t="str">
            <v/>
          </cell>
          <cell r="P77" t="str">
            <v/>
          </cell>
        </row>
        <row r="78">
          <cell r="B78" t="str">
            <v/>
          </cell>
          <cell r="C78" t="str">
            <v/>
          </cell>
          <cell r="F78" t="str">
            <v/>
          </cell>
          <cell r="H78" t="str">
            <v/>
          </cell>
          <cell r="J78" t="str">
            <v/>
          </cell>
          <cell r="L78" t="str">
            <v/>
          </cell>
          <cell r="N78" t="str">
            <v/>
          </cell>
          <cell r="P78" t="str">
            <v/>
          </cell>
        </row>
        <row r="79">
          <cell r="B79" t="str">
            <v/>
          </cell>
          <cell r="C79" t="str">
            <v/>
          </cell>
          <cell r="F79" t="str">
            <v/>
          </cell>
          <cell r="H79" t="str">
            <v/>
          </cell>
          <cell r="J79" t="str">
            <v/>
          </cell>
          <cell r="L79" t="str">
            <v/>
          </cell>
          <cell r="N79" t="str">
            <v/>
          </cell>
          <cell r="P79" t="str">
            <v/>
          </cell>
        </row>
        <row r="80">
          <cell r="B80" t="str">
            <v/>
          </cell>
          <cell r="C80" t="str">
            <v/>
          </cell>
          <cell r="F80" t="str">
            <v/>
          </cell>
          <cell r="H80" t="str">
            <v/>
          </cell>
          <cell r="J80" t="str">
            <v/>
          </cell>
          <cell r="L80" t="str">
            <v/>
          </cell>
          <cell r="N80" t="str">
            <v/>
          </cell>
          <cell r="P80" t="str">
            <v/>
          </cell>
        </row>
        <row r="81">
          <cell r="B81" t="str">
            <v/>
          </cell>
          <cell r="C81" t="str">
            <v/>
          </cell>
          <cell r="F81" t="str">
            <v/>
          </cell>
          <cell r="H81" t="str">
            <v/>
          </cell>
          <cell r="J81" t="str">
            <v/>
          </cell>
          <cell r="L81" t="str">
            <v/>
          </cell>
          <cell r="N81" t="str">
            <v/>
          </cell>
          <cell r="P81" t="str">
            <v/>
          </cell>
        </row>
        <row r="82">
          <cell r="B82" t="str">
            <v/>
          </cell>
          <cell r="C82" t="str">
            <v/>
          </cell>
          <cell r="F82" t="str">
            <v/>
          </cell>
          <cell r="H82" t="str">
            <v/>
          </cell>
          <cell r="J82" t="str">
            <v/>
          </cell>
          <cell r="L82" t="str">
            <v/>
          </cell>
          <cell r="N82" t="str">
            <v/>
          </cell>
          <cell r="P82" t="str">
            <v/>
          </cell>
        </row>
        <row r="83">
          <cell r="B83" t="str">
            <v/>
          </cell>
          <cell r="C83" t="str">
            <v/>
          </cell>
          <cell r="F83" t="str">
            <v/>
          </cell>
          <cell r="H83" t="str">
            <v/>
          </cell>
          <cell r="J83" t="str">
            <v/>
          </cell>
          <cell r="L83" t="str">
            <v/>
          </cell>
          <cell r="N83" t="str">
            <v/>
          </cell>
          <cell r="P83" t="str">
            <v/>
          </cell>
        </row>
        <row r="84">
          <cell r="B84" t="str">
            <v/>
          </cell>
          <cell r="C84" t="str">
            <v/>
          </cell>
          <cell r="F84" t="str">
            <v/>
          </cell>
          <cell r="H84" t="str">
            <v/>
          </cell>
          <cell r="J84" t="str">
            <v/>
          </cell>
          <cell r="L84" t="str">
            <v/>
          </cell>
          <cell r="N84" t="str">
            <v/>
          </cell>
          <cell r="P84" t="str">
            <v/>
          </cell>
        </row>
        <row r="85">
          <cell r="B85" t="str">
            <v/>
          </cell>
          <cell r="C85" t="str">
            <v/>
          </cell>
          <cell r="F85" t="str">
            <v/>
          </cell>
          <cell r="H85" t="str">
            <v/>
          </cell>
          <cell r="J85" t="str">
            <v/>
          </cell>
          <cell r="L85" t="str">
            <v/>
          </cell>
          <cell r="N85" t="str">
            <v/>
          </cell>
          <cell r="P85" t="str">
            <v/>
          </cell>
        </row>
        <row r="86">
          <cell r="B86" t="str">
            <v/>
          </cell>
          <cell r="C86" t="str">
            <v/>
          </cell>
          <cell r="F86" t="str">
            <v/>
          </cell>
          <cell r="H86" t="str">
            <v/>
          </cell>
          <cell r="J86" t="str">
            <v/>
          </cell>
          <cell r="L86" t="str">
            <v/>
          </cell>
          <cell r="N86" t="str">
            <v/>
          </cell>
          <cell r="P86" t="str">
            <v/>
          </cell>
        </row>
        <row r="87">
          <cell r="B87" t="str">
            <v/>
          </cell>
          <cell r="C87" t="str">
            <v/>
          </cell>
          <cell r="F87" t="str">
            <v/>
          </cell>
          <cell r="H87" t="str">
            <v/>
          </cell>
          <cell r="J87" t="str">
            <v/>
          </cell>
          <cell r="L87" t="str">
            <v/>
          </cell>
          <cell r="N87" t="str">
            <v/>
          </cell>
          <cell r="P87" t="str">
            <v/>
          </cell>
        </row>
        <row r="88">
          <cell r="B88" t="str">
            <v/>
          </cell>
          <cell r="C88" t="str">
            <v/>
          </cell>
          <cell r="F88" t="str">
            <v/>
          </cell>
          <cell r="H88" t="str">
            <v/>
          </cell>
          <cell r="J88" t="str">
            <v/>
          </cell>
          <cell r="L88" t="str">
            <v/>
          </cell>
          <cell r="N88" t="str">
            <v/>
          </cell>
          <cell r="P88" t="str">
            <v/>
          </cell>
        </row>
        <row r="89">
          <cell r="B89" t="str">
            <v/>
          </cell>
          <cell r="C89" t="str">
            <v/>
          </cell>
          <cell r="F89" t="str">
            <v/>
          </cell>
          <cell r="H89" t="str">
            <v/>
          </cell>
          <cell r="J89" t="str">
            <v/>
          </cell>
          <cell r="L89" t="str">
            <v/>
          </cell>
          <cell r="N89" t="str">
            <v/>
          </cell>
          <cell r="P89" t="str">
            <v/>
          </cell>
        </row>
        <row r="90">
          <cell r="B90" t="str">
            <v/>
          </cell>
          <cell r="C90" t="str">
            <v/>
          </cell>
          <cell r="F90" t="str">
            <v/>
          </cell>
          <cell r="H90" t="str">
            <v/>
          </cell>
          <cell r="J90" t="str">
            <v/>
          </cell>
          <cell r="L90" t="str">
            <v/>
          </cell>
          <cell r="N90" t="str">
            <v/>
          </cell>
          <cell r="P90" t="str">
            <v/>
          </cell>
        </row>
        <row r="91">
          <cell r="B91" t="str">
            <v/>
          </cell>
          <cell r="C91" t="str">
            <v/>
          </cell>
          <cell r="F91" t="str">
            <v/>
          </cell>
          <cell r="H91" t="str">
            <v/>
          </cell>
          <cell r="J91" t="str">
            <v/>
          </cell>
          <cell r="L91" t="str">
            <v/>
          </cell>
          <cell r="N91" t="str">
            <v/>
          </cell>
          <cell r="P91" t="str">
            <v/>
          </cell>
        </row>
        <row r="92">
          <cell r="B92" t="str">
            <v/>
          </cell>
          <cell r="C92" t="str">
            <v/>
          </cell>
          <cell r="F92" t="str">
            <v/>
          </cell>
          <cell r="H92" t="str">
            <v/>
          </cell>
          <cell r="J92" t="str">
            <v/>
          </cell>
          <cell r="L92" t="str">
            <v/>
          </cell>
          <cell r="N92" t="str">
            <v/>
          </cell>
          <cell r="P92" t="str">
            <v/>
          </cell>
        </row>
        <row r="93">
          <cell r="B93" t="str">
            <v/>
          </cell>
          <cell r="C93" t="str">
            <v/>
          </cell>
          <cell r="F93" t="str">
            <v/>
          </cell>
          <cell r="H93" t="str">
            <v/>
          </cell>
          <cell r="J93" t="str">
            <v/>
          </cell>
          <cell r="L93" t="str">
            <v/>
          </cell>
          <cell r="N93" t="str">
            <v/>
          </cell>
          <cell r="P93" t="str">
            <v/>
          </cell>
        </row>
        <row r="94">
          <cell r="B94" t="str">
            <v/>
          </cell>
          <cell r="C94" t="str">
            <v/>
          </cell>
          <cell r="F94" t="str">
            <v/>
          </cell>
          <cell r="H94" t="str">
            <v/>
          </cell>
          <cell r="J94" t="str">
            <v/>
          </cell>
          <cell r="L94" t="str">
            <v/>
          </cell>
          <cell r="N94" t="str">
            <v/>
          </cell>
          <cell r="P94" t="str">
            <v/>
          </cell>
        </row>
        <row r="95">
          <cell r="B95" t="str">
            <v/>
          </cell>
          <cell r="C95" t="str">
            <v/>
          </cell>
          <cell r="F95" t="str">
            <v/>
          </cell>
          <cell r="H95" t="str">
            <v/>
          </cell>
          <cell r="J95" t="str">
            <v/>
          </cell>
          <cell r="L95" t="str">
            <v/>
          </cell>
          <cell r="N95" t="str">
            <v/>
          </cell>
          <cell r="P95" t="str">
            <v/>
          </cell>
        </row>
        <row r="96">
          <cell r="B96" t="str">
            <v/>
          </cell>
          <cell r="C96" t="str">
            <v/>
          </cell>
          <cell r="F96" t="str">
            <v/>
          </cell>
          <cell r="H96" t="str">
            <v/>
          </cell>
          <cell r="J96" t="str">
            <v/>
          </cell>
          <cell r="L96" t="str">
            <v/>
          </cell>
          <cell r="N96" t="str">
            <v/>
          </cell>
          <cell r="P96" t="str">
            <v/>
          </cell>
        </row>
        <row r="97">
          <cell r="B97" t="str">
            <v/>
          </cell>
          <cell r="C97" t="str">
            <v/>
          </cell>
          <cell r="F97" t="str">
            <v/>
          </cell>
          <cell r="H97" t="str">
            <v/>
          </cell>
          <cell r="J97" t="str">
            <v/>
          </cell>
          <cell r="L97" t="str">
            <v/>
          </cell>
          <cell r="N97" t="str">
            <v/>
          </cell>
          <cell r="P97" t="str">
            <v/>
          </cell>
        </row>
        <row r="98">
          <cell r="B98" t="str">
            <v/>
          </cell>
          <cell r="C98" t="str">
            <v/>
          </cell>
          <cell r="F98" t="str">
            <v/>
          </cell>
          <cell r="H98" t="str">
            <v/>
          </cell>
          <cell r="J98" t="str">
            <v/>
          </cell>
          <cell r="L98" t="str">
            <v/>
          </cell>
          <cell r="N98" t="str">
            <v/>
          </cell>
          <cell r="P98" t="str">
            <v/>
          </cell>
        </row>
        <row r="99">
          <cell r="B99" t="str">
            <v/>
          </cell>
          <cell r="C99" t="str">
            <v/>
          </cell>
          <cell r="F99" t="str">
            <v/>
          </cell>
          <cell r="H99" t="str">
            <v/>
          </cell>
          <cell r="J99" t="str">
            <v/>
          </cell>
          <cell r="L99" t="str">
            <v/>
          </cell>
          <cell r="N99" t="str">
            <v/>
          </cell>
          <cell r="P99" t="str">
            <v/>
          </cell>
        </row>
        <row r="100">
          <cell r="B100" t="str">
            <v/>
          </cell>
          <cell r="C100" t="str">
            <v/>
          </cell>
          <cell r="F100" t="str">
            <v/>
          </cell>
          <cell r="H100" t="str">
            <v/>
          </cell>
          <cell r="J100" t="str">
            <v/>
          </cell>
          <cell r="L100" t="str">
            <v/>
          </cell>
          <cell r="N100" t="str">
            <v/>
          </cell>
          <cell r="P100" t="str">
            <v/>
          </cell>
        </row>
        <row r="101">
          <cell r="B101" t="str">
            <v/>
          </cell>
          <cell r="C101" t="str">
            <v/>
          </cell>
          <cell r="F101" t="str">
            <v/>
          </cell>
          <cell r="H101" t="str">
            <v/>
          </cell>
          <cell r="J101" t="str">
            <v/>
          </cell>
          <cell r="L101" t="str">
            <v/>
          </cell>
          <cell r="N101" t="str">
            <v/>
          </cell>
          <cell r="P101" t="str">
            <v/>
          </cell>
        </row>
        <row r="102">
          <cell r="B102" t="str">
            <v/>
          </cell>
          <cell r="C102" t="str">
            <v/>
          </cell>
          <cell r="F102" t="str">
            <v/>
          </cell>
          <cell r="H102" t="str">
            <v/>
          </cell>
          <cell r="J102" t="str">
            <v/>
          </cell>
          <cell r="L102" t="str">
            <v/>
          </cell>
          <cell r="N102" t="str">
            <v/>
          </cell>
          <cell r="P102" t="str">
            <v/>
          </cell>
        </row>
        <row r="103">
          <cell r="B103" t="str">
            <v/>
          </cell>
          <cell r="C103" t="str">
            <v/>
          </cell>
          <cell r="F103" t="str">
            <v/>
          </cell>
          <cell r="H103" t="str">
            <v/>
          </cell>
          <cell r="J103" t="str">
            <v/>
          </cell>
          <cell r="L103" t="str">
            <v/>
          </cell>
          <cell r="N103" t="str">
            <v/>
          </cell>
          <cell r="P103" t="str">
            <v/>
          </cell>
        </row>
        <row r="104">
          <cell r="B104" t="str">
            <v/>
          </cell>
          <cell r="C104" t="str">
            <v/>
          </cell>
          <cell r="F104" t="str">
            <v/>
          </cell>
          <cell r="H104" t="str">
            <v/>
          </cell>
          <cell r="J104" t="str">
            <v/>
          </cell>
          <cell r="L104" t="str">
            <v/>
          </cell>
          <cell r="N104" t="str">
            <v/>
          </cell>
          <cell r="P104" t="str">
            <v/>
          </cell>
        </row>
        <row r="105">
          <cell r="B105" t="str">
            <v/>
          </cell>
          <cell r="C105" t="str">
            <v/>
          </cell>
          <cell r="F105" t="str">
            <v/>
          </cell>
          <cell r="H105" t="str">
            <v/>
          </cell>
          <cell r="J105" t="str">
            <v/>
          </cell>
          <cell r="L105" t="str">
            <v/>
          </cell>
          <cell r="N105" t="str">
            <v/>
          </cell>
          <cell r="P105" t="str">
            <v/>
          </cell>
        </row>
        <row r="106">
          <cell r="B106" t="str">
            <v/>
          </cell>
          <cell r="C106" t="str">
            <v/>
          </cell>
          <cell r="F106" t="str">
            <v/>
          </cell>
          <cell r="H106" t="str">
            <v/>
          </cell>
          <cell r="J106" t="str">
            <v/>
          </cell>
          <cell r="L106" t="str">
            <v/>
          </cell>
          <cell r="N106" t="str">
            <v/>
          </cell>
          <cell r="P106" t="str">
            <v/>
          </cell>
        </row>
        <row r="107">
          <cell r="B107" t="str">
            <v/>
          </cell>
          <cell r="C107" t="str">
            <v/>
          </cell>
          <cell r="F107" t="str">
            <v/>
          </cell>
          <cell r="H107" t="str">
            <v/>
          </cell>
          <cell r="J107" t="str">
            <v/>
          </cell>
          <cell r="L107" t="str">
            <v/>
          </cell>
          <cell r="N107" t="str">
            <v/>
          </cell>
          <cell r="P107" t="str">
            <v/>
          </cell>
        </row>
        <row r="108">
          <cell r="B108" t="str">
            <v/>
          </cell>
          <cell r="C108" t="str">
            <v/>
          </cell>
          <cell r="F108" t="str">
            <v/>
          </cell>
          <cell r="H108" t="str">
            <v/>
          </cell>
          <cell r="J108" t="str">
            <v/>
          </cell>
          <cell r="L108" t="str">
            <v/>
          </cell>
          <cell r="N108" t="str">
            <v/>
          </cell>
          <cell r="P108" t="str">
            <v/>
          </cell>
        </row>
        <row r="109">
          <cell r="B109" t="str">
            <v/>
          </cell>
          <cell r="C109" t="str">
            <v/>
          </cell>
          <cell r="F109" t="str">
            <v/>
          </cell>
          <cell r="H109" t="str">
            <v/>
          </cell>
          <cell r="J109" t="str">
            <v/>
          </cell>
          <cell r="L109" t="str">
            <v/>
          </cell>
          <cell r="N109" t="str">
            <v/>
          </cell>
          <cell r="P109" t="str">
            <v/>
          </cell>
        </row>
        <row r="110">
          <cell r="B110" t="str">
            <v/>
          </cell>
          <cell r="C110" t="str">
            <v/>
          </cell>
          <cell r="F110" t="str">
            <v/>
          </cell>
          <cell r="H110" t="str">
            <v/>
          </cell>
          <cell r="J110" t="str">
            <v/>
          </cell>
          <cell r="L110" t="str">
            <v/>
          </cell>
          <cell r="N110" t="str">
            <v/>
          </cell>
          <cell r="P110" t="str">
            <v/>
          </cell>
        </row>
        <row r="111">
          <cell r="B111" t="str">
            <v/>
          </cell>
          <cell r="C111" t="str">
            <v/>
          </cell>
          <cell r="F111" t="str">
            <v/>
          </cell>
          <cell r="H111" t="str">
            <v/>
          </cell>
          <cell r="J111" t="str">
            <v/>
          </cell>
          <cell r="L111" t="str">
            <v/>
          </cell>
          <cell r="N111" t="str">
            <v/>
          </cell>
          <cell r="P111" t="str">
            <v/>
          </cell>
        </row>
        <row r="112">
          <cell r="B112" t="str">
            <v/>
          </cell>
          <cell r="C112" t="str">
            <v/>
          </cell>
          <cell r="F112" t="str">
            <v/>
          </cell>
          <cell r="H112" t="str">
            <v/>
          </cell>
          <cell r="J112" t="str">
            <v/>
          </cell>
          <cell r="L112" t="str">
            <v/>
          </cell>
          <cell r="N112" t="str">
            <v/>
          </cell>
          <cell r="P112" t="str">
            <v/>
          </cell>
        </row>
        <row r="113">
          <cell r="B113" t="str">
            <v/>
          </cell>
          <cell r="C113" t="str">
            <v/>
          </cell>
          <cell r="F113" t="str">
            <v/>
          </cell>
          <cell r="H113" t="str">
            <v/>
          </cell>
          <cell r="J113" t="str">
            <v/>
          </cell>
          <cell r="L113" t="str">
            <v/>
          </cell>
          <cell r="N113" t="str">
            <v/>
          </cell>
          <cell r="P113" t="str">
            <v/>
          </cell>
        </row>
        <row r="114">
          <cell r="B114" t="str">
            <v/>
          </cell>
          <cell r="C114" t="str">
            <v/>
          </cell>
          <cell r="F114" t="str">
            <v/>
          </cell>
          <cell r="H114" t="str">
            <v/>
          </cell>
          <cell r="J114" t="str">
            <v/>
          </cell>
          <cell r="L114" t="str">
            <v/>
          </cell>
          <cell r="N114" t="str">
            <v/>
          </cell>
          <cell r="P114" t="str">
            <v/>
          </cell>
        </row>
        <row r="115">
          <cell r="B115" t="str">
            <v/>
          </cell>
          <cell r="C115" t="str">
            <v/>
          </cell>
          <cell r="F115" t="str">
            <v/>
          </cell>
          <cell r="H115" t="str">
            <v/>
          </cell>
          <cell r="J115" t="str">
            <v/>
          </cell>
          <cell r="L115" t="str">
            <v/>
          </cell>
          <cell r="N115" t="str">
            <v/>
          </cell>
          <cell r="P115" t="str">
            <v/>
          </cell>
        </row>
        <row r="116">
          <cell r="B116" t="str">
            <v/>
          </cell>
          <cell r="C116" t="str">
            <v/>
          </cell>
          <cell r="F116" t="str">
            <v/>
          </cell>
          <cell r="H116" t="str">
            <v/>
          </cell>
          <cell r="J116" t="str">
            <v/>
          </cell>
          <cell r="L116" t="str">
            <v/>
          </cell>
          <cell r="N116" t="str">
            <v/>
          </cell>
          <cell r="P116" t="str">
            <v/>
          </cell>
        </row>
        <row r="117">
          <cell r="B117" t="str">
            <v/>
          </cell>
          <cell r="C117" t="str">
            <v/>
          </cell>
          <cell r="F117" t="str">
            <v/>
          </cell>
          <cell r="H117" t="str">
            <v/>
          </cell>
          <cell r="J117" t="str">
            <v/>
          </cell>
          <cell r="L117" t="str">
            <v/>
          </cell>
          <cell r="N117" t="str">
            <v/>
          </cell>
          <cell r="P117" t="str">
            <v/>
          </cell>
        </row>
        <row r="118">
          <cell r="B118" t="str">
            <v/>
          </cell>
          <cell r="C118" t="str">
            <v/>
          </cell>
          <cell r="F118" t="str">
            <v/>
          </cell>
          <cell r="H118" t="str">
            <v/>
          </cell>
          <cell r="J118" t="str">
            <v/>
          </cell>
          <cell r="L118" t="str">
            <v/>
          </cell>
          <cell r="N118" t="str">
            <v/>
          </cell>
          <cell r="P118" t="str">
            <v/>
          </cell>
        </row>
        <row r="119">
          <cell r="B119" t="str">
            <v/>
          </cell>
          <cell r="C119" t="str">
            <v/>
          </cell>
          <cell r="F119" t="str">
            <v/>
          </cell>
          <cell r="H119" t="str">
            <v/>
          </cell>
          <cell r="J119" t="str">
            <v/>
          </cell>
          <cell r="L119" t="str">
            <v/>
          </cell>
          <cell r="N119" t="str">
            <v/>
          </cell>
          <cell r="P119" t="str">
            <v/>
          </cell>
        </row>
        <row r="120">
          <cell r="B120" t="str">
            <v/>
          </cell>
          <cell r="C120" t="str">
            <v/>
          </cell>
          <cell r="F120" t="str">
            <v/>
          </cell>
          <cell r="H120" t="str">
            <v/>
          </cell>
          <cell r="J120" t="str">
            <v/>
          </cell>
          <cell r="L120" t="str">
            <v/>
          </cell>
          <cell r="N120" t="str">
            <v/>
          </cell>
          <cell r="P120" t="str">
            <v/>
          </cell>
        </row>
        <row r="121">
          <cell r="B121" t="str">
            <v/>
          </cell>
          <cell r="C121" t="str">
            <v/>
          </cell>
          <cell r="F121" t="str">
            <v/>
          </cell>
          <cell r="H121" t="str">
            <v/>
          </cell>
          <cell r="J121" t="str">
            <v/>
          </cell>
          <cell r="L121" t="str">
            <v/>
          </cell>
          <cell r="N121" t="str">
            <v/>
          </cell>
          <cell r="P121" t="str">
            <v/>
          </cell>
        </row>
        <row r="122">
          <cell r="B122" t="str">
            <v/>
          </cell>
          <cell r="C122" t="str">
            <v/>
          </cell>
          <cell r="F122" t="str">
            <v/>
          </cell>
          <cell r="H122" t="str">
            <v/>
          </cell>
          <cell r="J122" t="str">
            <v/>
          </cell>
          <cell r="L122" t="str">
            <v/>
          </cell>
          <cell r="N122" t="str">
            <v/>
          </cell>
          <cell r="P122" t="str">
            <v/>
          </cell>
        </row>
        <row r="123">
          <cell r="B123" t="str">
            <v/>
          </cell>
          <cell r="C123" t="str">
            <v/>
          </cell>
          <cell r="F123" t="str">
            <v/>
          </cell>
          <cell r="H123" t="str">
            <v/>
          </cell>
          <cell r="J123" t="str">
            <v/>
          </cell>
          <cell r="L123" t="str">
            <v/>
          </cell>
          <cell r="N123" t="str">
            <v/>
          </cell>
          <cell r="P123" t="str">
            <v/>
          </cell>
        </row>
        <row r="124">
          <cell r="B124" t="str">
            <v/>
          </cell>
          <cell r="C124" t="str">
            <v/>
          </cell>
          <cell r="F124" t="str">
            <v/>
          </cell>
          <cell r="H124" t="str">
            <v/>
          </cell>
          <cell r="J124" t="str">
            <v/>
          </cell>
          <cell r="L124" t="str">
            <v/>
          </cell>
          <cell r="N124" t="str">
            <v/>
          </cell>
          <cell r="P124" t="str">
            <v/>
          </cell>
        </row>
        <row r="125">
          <cell r="B125" t="str">
            <v/>
          </cell>
          <cell r="C125" t="str">
            <v/>
          </cell>
          <cell r="F125" t="str">
            <v/>
          </cell>
          <cell r="H125" t="str">
            <v/>
          </cell>
          <cell r="J125" t="str">
            <v/>
          </cell>
          <cell r="L125" t="str">
            <v/>
          </cell>
          <cell r="N125" t="str">
            <v/>
          </cell>
          <cell r="P125" t="str">
            <v/>
          </cell>
        </row>
        <row r="126">
          <cell r="B126" t="str">
            <v/>
          </cell>
          <cell r="C126" t="str">
            <v/>
          </cell>
          <cell r="F126" t="str">
            <v/>
          </cell>
          <cell r="H126" t="str">
            <v/>
          </cell>
          <cell r="J126" t="str">
            <v/>
          </cell>
          <cell r="L126" t="str">
            <v/>
          </cell>
          <cell r="N126" t="str">
            <v/>
          </cell>
          <cell r="P126" t="str">
            <v/>
          </cell>
        </row>
        <row r="127">
          <cell r="B127" t="str">
            <v/>
          </cell>
          <cell r="C127" t="str">
            <v/>
          </cell>
          <cell r="F127" t="str">
            <v/>
          </cell>
          <cell r="H127" t="str">
            <v/>
          </cell>
          <cell r="J127" t="str">
            <v/>
          </cell>
          <cell r="L127" t="str">
            <v/>
          </cell>
          <cell r="N127" t="str">
            <v/>
          </cell>
          <cell r="P127" t="str">
            <v/>
          </cell>
        </row>
        <row r="128">
          <cell r="B128" t="str">
            <v/>
          </cell>
          <cell r="C128" t="str">
            <v/>
          </cell>
          <cell r="F128" t="str">
            <v/>
          </cell>
          <cell r="H128" t="str">
            <v/>
          </cell>
          <cell r="J128" t="str">
            <v/>
          </cell>
          <cell r="L128" t="str">
            <v/>
          </cell>
          <cell r="N128" t="str">
            <v/>
          </cell>
          <cell r="P128" t="str">
            <v/>
          </cell>
        </row>
        <row r="129">
          <cell r="B129" t="str">
            <v/>
          </cell>
          <cell r="C129" t="str">
            <v/>
          </cell>
          <cell r="F129" t="str">
            <v/>
          </cell>
          <cell r="H129" t="str">
            <v/>
          </cell>
          <cell r="J129" t="str">
            <v/>
          </cell>
          <cell r="L129" t="str">
            <v/>
          </cell>
          <cell r="N129" t="str">
            <v/>
          </cell>
          <cell r="P129" t="str">
            <v/>
          </cell>
        </row>
        <row r="130">
          <cell r="B130" t="str">
            <v/>
          </cell>
          <cell r="C130" t="str">
            <v/>
          </cell>
          <cell r="F130" t="str">
            <v/>
          </cell>
          <cell r="H130" t="str">
            <v/>
          </cell>
          <cell r="J130" t="str">
            <v/>
          </cell>
          <cell r="L130" t="str">
            <v/>
          </cell>
          <cell r="N130" t="str">
            <v/>
          </cell>
          <cell r="P130" t="str">
            <v/>
          </cell>
        </row>
        <row r="131">
          <cell r="B131" t="str">
            <v/>
          </cell>
          <cell r="C131" t="str">
            <v/>
          </cell>
          <cell r="F131" t="str">
            <v/>
          </cell>
          <cell r="H131" t="str">
            <v/>
          </cell>
          <cell r="J131" t="str">
            <v/>
          </cell>
          <cell r="L131" t="str">
            <v/>
          </cell>
          <cell r="N131" t="str">
            <v/>
          </cell>
          <cell r="P131" t="str">
            <v/>
          </cell>
        </row>
        <row r="132">
          <cell r="B132" t="str">
            <v/>
          </cell>
          <cell r="C132" t="str">
            <v/>
          </cell>
          <cell r="F132" t="str">
            <v/>
          </cell>
          <cell r="H132" t="str">
            <v/>
          </cell>
          <cell r="J132" t="str">
            <v/>
          </cell>
          <cell r="L132" t="str">
            <v/>
          </cell>
          <cell r="N132" t="str">
            <v/>
          </cell>
          <cell r="P132" t="str">
            <v/>
          </cell>
        </row>
        <row r="133">
          <cell r="B133" t="str">
            <v/>
          </cell>
          <cell r="C133" t="str">
            <v/>
          </cell>
          <cell r="F133" t="str">
            <v/>
          </cell>
          <cell r="H133" t="str">
            <v/>
          </cell>
          <cell r="J133" t="str">
            <v/>
          </cell>
          <cell r="L133" t="str">
            <v/>
          </cell>
          <cell r="N133" t="str">
            <v/>
          </cell>
          <cell r="P133" t="str">
            <v/>
          </cell>
        </row>
        <row r="134">
          <cell r="B134" t="str">
            <v/>
          </cell>
          <cell r="C134" t="str">
            <v/>
          </cell>
          <cell r="F134" t="str">
            <v/>
          </cell>
          <cell r="H134" t="str">
            <v/>
          </cell>
          <cell r="J134" t="str">
            <v/>
          </cell>
          <cell r="L134" t="str">
            <v/>
          </cell>
          <cell r="N134" t="str">
            <v/>
          </cell>
          <cell r="P134" t="str">
            <v/>
          </cell>
        </row>
        <row r="135">
          <cell r="B135" t="str">
            <v/>
          </cell>
          <cell r="C135" t="str">
            <v/>
          </cell>
          <cell r="F135" t="str">
            <v/>
          </cell>
          <cell r="H135" t="str">
            <v/>
          </cell>
          <cell r="J135" t="str">
            <v/>
          </cell>
          <cell r="L135" t="str">
            <v/>
          </cell>
          <cell r="N135" t="str">
            <v/>
          </cell>
          <cell r="P135" t="str">
            <v/>
          </cell>
        </row>
        <row r="136">
          <cell r="B136" t="str">
            <v/>
          </cell>
          <cell r="C136" t="str">
            <v/>
          </cell>
          <cell r="F136" t="str">
            <v/>
          </cell>
          <cell r="H136" t="str">
            <v/>
          </cell>
          <cell r="J136" t="str">
            <v/>
          </cell>
          <cell r="L136" t="str">
            <v/>
          </cell>
          <cell r="N136" t="str">
            <v/>
          </cell>
          <cell r="P136" t="str">
            <v/>
          </cell>
        </row>
        <row r="137">
          <cell r="B137" t="str">
            <v/>
          </cell>
          <cell r="C137" t="str">
            <v/>
          </cell>
          <cell r="F137" t="str">
            <v/>
          </cell>
          <cell r="H137" t="str">
            <v/>
          </cell>
          <cell r="J137" t="str">
            <v/>
          </cell>
          <cell r="L137" t="str">
            <v/>
          </cell>
          <cell r="N137" t="str">
            <v/>
          </cell>
          <cell r="P137" t="str">
            <v/>
          </cell>
        </row>
        <row r="138">
          <cell r="B138" t="str">
            <v/>
          </cell>
          <cell r="C138" t="str">
            <v/>
          </cell>
          <cell r="F138" t="str">
            <v/>
          </cell>
          <cell r="H138" t="str">
            <v/>
          </cell>
          <cell r="J138" t="str">
            <v/>
          </cell>
          <cell r="L138" t="str">
            <v/>
          </cell>
          <cell r="N138" t="str">
            <v/>
          </cell>
          <cell r="P138" t="str">
            <v/>
          </cell>
        </row>
        <row r="139">
          <cell r="B139" t="str">
            <v/>
          </cell>
          <cell r="C139" t="str">
            <v/>
          </cell>
          <cell r="F139" t="str">
            <v/>
          </cell>
          <cell r="H139" t="str">
            <v/>
          </cell>
          <cell r="J139" t="str">
            <v/>
          </cell>
          <cell r="L139" t="str">
            <v/>
          </cell>
          <cell r="N139" t="str">
            <v/>
          </cell>
          <cell r="P139" t="str">
            <v/>
          </cell>
        </row>
        <row r="140">
          <cell r="B140" t="str">
            <v/>
          </cell>
          <cell r="C140" t="str">
            <v/>
          </cell>
          <cell r="F140" t="str">
            <v/>
          </cell>
          <cell r="H140" t="str">
            <v/>
          </cell>
          <cell r="J140" t="str">
            <v/>
          </cell>
          <cell r="L140" t="str">
            <v/>
          </cell>
          <cell r="N140" t="str">
            <v/>
          </cell>
          <cell r="P140" t="str">
            <v/>
          </cell>
        </row>
        <row r="141">
          <cell r="B141" t="str">
            <v/>
          </cell>
          <cell r="C141" t="str">
            <v/>
          </cell>
          <cell r="F141" t="str">
            <v/>
          </cell>
          <cell r="H141" t="str">
            <v/>
          </cell>
          <cell r="J141" t="str">
            <v/>
          </cell>
          <cell r="L141" t="str">
            <v/>
          </cell>
          <cell r="N141" t="str">
            <v/>
          </cell>
          <cell r="P141" t="str">
            <v/>
          </cell>
        </row>
        <row r="142">
          <cell r="B142" t="str">
            <v/>
          </cell>
          <cell r="C142" t="str">
            <v/>
          </cell>
          <cell r="F142" t="str">
            <v/>
          </cell>
          <cell r="H142" t="str">
            <v/>
          </cell>
          <cell r="J142" t="str">
            <v/>
          </cell>
          <cell r="L142" t="str">
            <v/>
          </cell>
          <cell r="N142" t="str">
            <v/>
          </cell>
          <cell r="P142" t="str">
            <v/>
          </cell>
        </row>
        <row r="143">
          <cell r="B143" t="str">
            <v/>
          </cell>
          <cell r="C143" t="str">
            <v/>
          </cell>
          <cell r="F143" t="str">
            <v/>
          </cell>
          <cell r="H143" t="str">
            <v/>
          </cell>
          <cell r="J143" t="str">
            <v/>
          </cell>
          <cell r="L143" t="str">
            <v/>
          </cell>
          <cell r="N143" t="str">
            <v/>
          </cell>
          <cell r="P143" t="str">
            <v/>
          </cell>
        </row>
      </sheetData>
      <sheetData sheetId="12" refreshError="1"/>
      <sheetData sheetId="13" refreshError="1">
        <row r="6">
          <cell r="P6">
            <v>14</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yankBikin"/>
      <sheetName val="Panduan"/>
      <sheetName val="Menu"/>
      <sheetName val="DataPengawasDKI"/>
      <sheetName val="Data"/>
      <sheetName val="Isi"/>
      <sheetName val="Isi (2)"/>
      <sheetName val="Proses"/>
      <sheetName val="Proses (2)"/>
      <sheetName val="SKL"/>
      <sheetName val="SKL (2)"/>
      <sheetName val="PTK"/>
      <sheetName val="PTK (2)"/>
      <sheetName val="Sar_Pras"/>
      <sheetName val="Sar_Pras (2)"/>
      <sheetName val="Pengelolaan"/>
      <sheetName val="Pengelolaan (2)"/>
      <sheetName val="Biaya"/>
      <sheetName val="Biaya (2)"/>
      <sheetName val="Penilaian"/>
      <sheetName val="Penilaian (2)"/>
      <sheetName val="Sheet9"/>
      <sheetName val="Grafik_1"/>
      <sheetName val="Grafik_2"/>
      <sheetName val="Grafik_3"/>
      <sheetName val="Grafik_4"/>
      <sheetName val="Grafik_5"/>
      <sheetName val="Grafik_6"/>
      <sheetName val="Grafik_7"/>
      <sheetName val="Grafik_8"/>
      <sheetName val="Grafik_9"/>
      <sheetName val="Grafik_10"/>
      <sheetName val="Sheet12"/>
    </sheetNames>
    <sheetDataSet>
      <sheetData sheetId="0" refreshError="1"/>
      <sheetData sheetId="1" refreshError="1"/>
      <sheetData sheetId="2" refreshError="1"/>
      <sheetData sheetId="3" refreshError="1"/>
      <sheetData sheetId="4">
        <row r="14">
          <cell r="A14">
            <v>1</v>
          </cell>
          <cell r="B14" t="str">
            <v>MIS Al-Wathoniyah 06</v>
          </cell>
          <cell r="D14" t="str">
            <v>Hj. Siti Huliyah Masunah, S.P</v>
          </cell>
          <cell r="E14" t="str">
            <v>Jl. Tipar Cakung Km.3 RT.004/009 Cakung Barat</v>
          </cell>
        </row>
        <row r="15">
          <cell r="A15">
            <v>2</v>
          </cell>
          <cell r="B15" t="str">
            <v>MIS Al Wathoniyah 07</v>
          </cell>
          <cell r="D15" t="str">
            <v>HJ. Syaibatul Aslamiyah, Lc</v>
          </cell>
          <cell r="E15" t="str">
            <v>Jl. Tipar Cakung, Cakung Barat</v>
          </cell>
        </row>
        <row r="16">
          <cell r="A16">
            <v>3</v>
          </cell>
          <cell r="B16" t="str">
            <v>MIS Al-Wathoniyah 12</v>
          </cell>
          <cell r="D16" t="str">
            <v>Ibah Adibah, M.Pd.I</v>
          </cell>
          <cell r="E16" t="str">
            <v xml:space="preserve">Jl. Raya Penggilingan RT.014/08 Cakung </v>
          </cell>
        </row>
        <row r="17">
          <cell r="A17">
            <v>4</v>
          </cell>
          <cell r="B17" t="str">
            <v>MIS Al-Wathoniyah 16</v>
          </cell>
          <cell r="D17" t="str">
            <v>Hasan Udin, S.Ag</v>
          </cell>
          <cell r="E17" t="str">
            <v>Jl Raya Penggilingan RT 004/08</v>
          </cell>
        </row>
        <row r="18">
          <cell r="A18">
            <v>5</v>
          </cell>
          <cell r="B18" t="str">
            <v>MIS Haudiyah Al Wathoniyah  43</v>
          </cell>
          <cell r="D18" t="str">
            <v>Drs. HM. Akhfas Hasan</v>
          </cell>
          <cell r="E18" t="str">
            <v>Penggilingan</v>
          </cell>
        </row>
        <row r="19">
          <cell r="A19">
            <v>6</v>
          </cell>
          <cell r="B19" t="str">
            <v>MIS At Taqwa</v>
          </cell>
          <cell r="D19" t="str">
            <v>Widhiyanti R, S.Pd., MM.Pd.</v>
          </cell>
          <cell r="E19" t="str">
            <v>Jl Marzuki</v>
          </cell>
        </row>
        <row r="20">
          <cell r="A20">
            <v>7</v>
          </cell>
          <cell r="B20" t="str">
            <v>MIS Al Hidayah</v>
          </cell>
        </row>
        <row r="21">
          <cell r="A21">
            <v>8</v>
          </cell>
          <cell r="B21" t="str">
            <v>MIS Al Istiqomah</v>
          </cell>
        </row>
        <row r="22">
          <cell r="A22">
            <v>9</v>
          </cell>
          <cell r="B22" t="str">
            <v>MIS Al Akhyar</v>
          </cell>
        </row>
        <row r="23">
          <cell r="A23">
            <v>10</v>
          </cell>
          <cell r="B23" t="str">
            <v>MIS Hikmatul Husnaa</v>
          </cell>
          <cell r="D23" t="str">
            <v>H. Fadlan Hilmie, S.Hum</v>
          </cell>
          <cell r="E23" t="str">
            <v>Pulo Gebang RT.003/04 No.40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5">
          <cell r="B5">
            <v>1</v>
          </cell>
          <cell r="C5" t="str">
            <v>MIS Al-Wathoniyah 06</v>
          </cell>
          <cell r="D5">
            <v>211</v>
          </cell>
          <cell r="E5">
            <v>118</v>
          </cell>
          <cell r="F5">
            <v>173</v>
          </cell>
          <cell r="G5">
            <v>202</v>
          </cell>
          <cell r="H5">
            <v>300</v>
          </cell>
          <cell r="I5">
            <v>256</v>
          </cell>
          <cell r="J5">
            <v>310</v>
          </cell>
          <cell r="K5">
            <v>238</v>
          </cell>
        </row>
        <row r="6">
          <cell r="B6">
            <v>2</v>
          </cell>
          <cell r="C6" t="str">
            <v>MIS Al Wathoniyah 07</v>
          </cell>
          <cell r="D6">
            <v>220</v>
          </cell>
          <cell r="E6">
            <v>128</v>
          </cell>
          <cell r="F6">
            <v>216</v>
          </cell>
          <cell r="G6">
            <v>224</v>
          </cell>
          <cell r="H6">
            <v>308</v>
          </cell>
          <cell r="I6">
            <v>268</v>
          </cell>
          <cell r="J6">
            <v>312</v>
          </cell>
          <cell r="K6">
            <v>244</v>
          </cell>
        </row>
        <row r="7">
          <cell r="B7">
            <v>3</v>
          </cell>
          <cell r="C7" t="str">
            <v>MIS Al-Wathoniyah 12</v>
          </cell>
          <cell r="D7">
            <v>220</v>
          </cell>
          <cell r="E7">
            <v>128</v>
          </cell>
          <cell r="F7">
            <v>216</v>
          </cell>
          <cell r="G7">
            <v>224</v>
          </cell>
          <cell r="H7">
            <v>308</v>
          </cell>
          <cell r="I7">
            <v>268</v>
          </cell>
          <cell r="J7">
            <v>312</v>
          </cell>
          <cell r="K7">
            <v>4</v>
          </cell>
        </row>
        <row r="8">
          <cell r="B8">
            <v>4</v>
          </cell>
          <cell r="C8" t="str">
            <v>MIS Al-Wathoniyah 16</v>
          </cell>
          <cell r="D8">
            <v>220</v>
          </cell>
          <cell r="E8">
            <v>128</v>
          </cell>
          <cell r="F8">
            <v>216</v>
          </cell>
          <cell r="G8">
            <v>224</v>
          </cell>
          <cell r="H8">
            <v>308</v>
          </cell>
          <cell r="I8">
            <v>268</v>
          </cell>
          <cell r="J8">
            <v>312</v>
          </cell>
          <cell r="K8">
            <v>4</v>
          </cell>
        </row>
        <row r="9">
          <cell r="B9">
            <v>5</v>
          </cell>
          <cell r="C9" t="str">
            <v>MIS Haudiyah Al Wathoniyah  43</v>
          </cell>
          <cell r="D9">
            <v>220</v>
          </cell>
          <cell r="E9">
            <v>128</v>
          </cell>
          <cell r="F9">
            <v>216</v>
          </cell>
          <cell r="G9">
            <v>224</v>
          </cell>
          <cell r="H9">
            <v>308</v>
          </cell>
          <cell r="I9">
            <v>268</v>
          </cell>
          <cell r="J9">
            <v>312</v>
          </cell>
          <cell r="K9">
            <v>4</v>
          </cell>
        </row>
        <row r="10">
          <cell r="B10">
            <v>6</v>
          </cell>
          <cell r="C10" t="str">
            <v>MIS At Taqwa</v>
          </cell>
          <cell r="D10">
            <v>220</v>
          </cell>
          <cell r="E10">
            <v>128</v>
          </cell>
          <cell r="F10">
            <v>0</v>
          </cell>
          <cell r="G10">
            <v>224</v>
          </cell>
          <cell r="H10">
            <v>308</v>
          </cell>
          <cell r="I10">
            <v>268</v>
          </cell>
          <cell r="J10">
            <v>312</v>
          </cell>
          <cell r="K10">
            <v>4</v>
          </cell>
        </row>
        <row r="11">
          <cell r="B11">
            <v>7</v>
          </cell>
          <cell r="C11" t="str">
            <v>MIS Al Hidayah</v>
          </cell>
          <cell r="D11">
            <v>220</v>
          </cell>
          <cell r="E11">
            <v>128</v>
          </cell>
          <cell r="F11">
            <v>0</v>
          </cell>
          <cell r="G11">
            <v>0</v>
          </cell>
          <cell r="H11">
            <v>308</v>
          </cell>
          <cell r="I11">
            <v>268</v>
          </cell>
          <cell r="J11">
            <v>312</v>
          </cell>
          <cell r="K11">
            <v>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K BK"/>
      <sheetName val="Matrik"/>
      <sheetName val="INPUT DATA"/>
      <sheetName val="SKP"/>
      <sheetName val="PENGUKURAN"/>
      <sheetName val="PENILAIAN SKP"/>
      <sheetName val="ANJAB"/>
      <sheetName val="ABK"/>
    </sheetNames>
    <sheetDataSet>
      <sheetData sheetId="0">
        <row r="7">
          <cell r="G7" t="str">
            <v>2a</v>
          </cell>
          <cell r="H7" t="str">
            <v>Melaksanakan penyusunan program Layanan Bimbingan dan Konseling</v>
          </cell>
          <cell r="I7">
            <v>0.83</v>
          </cell>
        </row>
        <row r="8">
          <cell r="G8" t="str">
            <v>2b</v>
          </cell>
          <cell r="H8" t="str">
            <v>Melaksanakan penyusunan program Layanan Bimbingan dan Konseling</v>
          </cell>
          <cell r="I8">
            <v>0.83</v>
          </cell>
        </row>
        <row r="9">
          <cell r="G9" t="str">
            <v>2c</v>
          </cell>
          <cell r="H9" t="str">
            <v>Melaksanakan penyusunan program Layanan Bimbingan dan Konseling</v>
          </cell>
          <cell r="I9">
            <v>0.83</v>
          </cell>
        </row>
        <row r="10">
          <cell r="G10" t="str">
            <v>2d</v>
          </cell>
          <cell r="H10" t="str">
            <v>Melaksanakan penyusunan program Layanan Bimbingan dan Konseling</v>
          </cell>
          <cell r="I10">
            <v>0.83</v>
          </cell>
        </row>
        <row r="11">
          <cell r="G11" t="str">
            <v>3a</v>
          </cell>
          <cell r="H11" t="str">
            <v>Melaksanakan penyusunan program Layanan Bimbingan dan Konseling</v>
          </cell>
          <cell r="I11">
            <v>2.08</v>
          </cell>
        </row>
        <row r="12">
          <cell r="G12" t="str">
            <v>3b</v>
          </cell>
          <cell r="H12" t="str">
            <v>Melaksanakan penyusunan program Layanan Bimbingan dan Konseling</v>
          </cell>
          <cell r="I12">
            <v>2.08</v>
          </cell>
        </row>
        <row r="13">
          <cell r="G13" t="str">
            <v>3c</v>
          </cell>
          <cell r="H13" t="str">
            <v>Melaksanakan penyusunan program Layanan Bimbingan dan Konseling</v>
          </cell>
          <cell r="I13">
            <v>4.16</v>
          </cell>
        </row>
        <row r="14">
          <cell r="G14" t="str">
            <v>3d</v>
          </cell>
          <cell r="H14" t="str">
            <v>Melaksanakan penyusunan program Layanan Bimbingan dan Konseling</v>
          </cell>
          <cell r="I14">
            <v>4.16</v>
          </cell>
        </row>
        <row r="15">
          <cell r="G15" t="str">
            <v>4a</v>
          </cell>
          <cell r="H15" t="str">
            <v>Melaksanakan penyusunan program Layanan Bimbingan dan Konseling</v>
          </cell>
          <cell r="I15">
            <v>4.16</v>
          </cell>
        </row>
        <row r="16">
          <cell r="G16" t="str">
            <v>4b</v>
          </cell>
          <cell r="H16" t="str">
            <v>Melaksanakan penyusunan program Layanan Bimbingan dan Konseling</v>
          </cell>
          <cell r="I16">
            <v>4.16</v>
          </cell>
        </row>
        <row r="17">
          <cell r="G17" t="str">
            <v>4c</v>
          </cell>
          <cell r="H17" t="str">
            <v>Melaksanakan penyusunan program Layanan Bimbingan dan Konseling</v>
          </cell>
          <cell r="I17">
            <v>4.16</v>
          </cell>
        </row>
        <row r="18">
          <cell r="G18" t="str">
            <v>4d</v>
          </cell>
          <cell r="H18" t="str">
            <v>Melaksanakan penyusunan program Layanan Bimbingan dan Konseling</v>
          </cell>
          <cell r="I18">
            <v>4.16</v>
          </cell>
        </row>
        <row r="19">
          <cell r="G19" t="str">
            <v>2a</v>
          </cell>
          <cell r="H19" t="str">
            <v>Menyajikan Program Layanan Bimbingan dan Konseling</v>
          </cell>
          <cell r="I19">
            <v>1.24</v>
          </cell>
        </row>
        <row r="20">
          <cell r="G20" t="str">
            <v>2b</v>
          </cell>
          <cell r="H20" t="str">
            <v>Menyajikan Program Layanan Bimbingan dan Konseling</v>
          </cell>
          <cell r="I20">
            <v>1.24</v>
          </cell>
        </row>
        <row r="21">
          <cell r="G21" t="str">
            <v>2c</v>
          </cell>
          <cell r="H21" t="str">
            <v>Menyajikan Program Layanan Bimbingan dan Konseling</v>
          </cell>
          <cell r="I21">
            <v>1.24</v>
          </cell>
        </row>
        <row r="22">
          <cell r="G22" t="str">
            <v>2d</v>
          </cell>
          <cell r="H22" t="str">
            <v>Menyajikan Program Layanan Bimbingan dan Konseling</v>
          </cell>
          <cell r="I22">
            <v>1.24</v>
          </cell>
        </row>
        <row r="23">
          <cell r="G23" t="str">
            <v>3a</v>
          </cell>
          <cell r="H23" t="str">
            <v>Menyajikan Program Layanan Bimbingan dan Konseling</v>
          </cell>
          <cell r="I23">
            <v>3.12</v>
          </cell>
        </row>
        <row r="24">
          <cell r="G24" t="str">
            <v>3b</v>
          </cell>
          <cell r="H24" t="str">
            <v>Menyajikan Program Layanan Bimbingan dan Konseling</v>
          </cell>
          <cell r="I24">
            <v>3.12</v>
          </cell>
        </row>
        <row r="25">
          <cell r="G25" t="str">
            <v>3c</v>
          </cell>
          <cell r="H25" t="str">
            <v>Menyajikan Program Layanan Bimbingan dan Konseling</v>
          </cell>
          <cell r="I25">
            <v>6.24</v>
          </cell>
        </row>
        <row r="26">
          <cell r="G26" t="str">
            <v>3d</v>
          </cell>
          <cell r="H26" t="str">
            <v>Menyajikan Program Layanan Bimbingan dan Konseling</v>
          </cell>
          <cell r="I26">
            <v>6.24</v>
          </cell>
        </row>
        <row r="27">
          <cell r="G27" t="str">
            <v>4a</v>
          </cell>
          <cell r="H27" t="str">
            <v>Menyajikan Program Layanan Bimbingan dan Konseling</v>
          </cell>
          <cell r="I27">
            <v>6.24</v>
          </cell>
        </row>
        <row r="28">
          <cell r="G28" t="str">
            <v>4b</v>
          </cell>
          <cell r="H28" t="str">
            <v>Menyajikan Program Layanan Bimbingan dan Konseling</v>
          </cell>
          <cell r="I28">
            <v>6.24</v>
          </cell>
        </row>
        <row r="29">
          <cell r="G29" t="str">
            <v>4c</v>
          </cell>
          <cell r="H29" t="str">
            <v>Menyajikan Program Layanan Bimbingan dan Konseling</v>
          </cell>
          <cell r="I29">
            <v>6.24</v>
          </cell>
        </row>
        <row r="30">
          <cell r="G30" t="str">
            <v>4d</v>
          </cell>
          <cell r="H30" t="str">
            <v>Menyajikan Program Layanan Bimbingan dan Konseling</v>
          </cell>
          <cell r="I30">
            <v>6.24</v>
          </cell>
        </row>
        <row r="31">
          <cell r="G31" t="str">
            <v>2a</v>
          </cell>
          <cell r="H31" t="str">
            <v>Melaksanakan Evaluasi Layanan Bimbingan dan Konseling</v>
          </cell>
          <cell r="I31">
            <v>0.42</v>
          </cell>
        </row>
        <row r="32">
          <cell r="G32" t="str">
            <v>2b</v>
          </cell>
          <cell r="H32" t="str">
            <v>Melaksanakan Evaluasi Layanan Bimbingan dan Konseling</v>
          </cell>
          <cell r="I32">
            <v>0.42</v>
          </cell>
        </row>
        <row r="33">
          <cell r="G33" t="str">
            <v>2c</v>
          </cell>
          <cell r="H33" t="str">
            <v>Melaksanakan Evaluasi Layanan Bimbingan dan Konseling</v>
          </cell>
          <cell r="I33">
            <v>0.42</v>
          </cell>
        </row>
        <row r="34">
          <cell r="G34" t="str">
            <v>2d</v>
          </cell>
          <cell r="H34" t="str">
            <v>Melaksanakan Evaluasi Layanan Bimbingan dan Konseling</v>
          </cell>
          <cell r="I34">
            <v>0.42</v>
          </cell>
        </row>
        <row r="35">
          <cell r="G35" t="str">
            <v>3a</v>
          </cell>
          <cell r="H35" t="str">
            <v>Melaksanakan Evaluasi Layanan Bimbingan dan Konseling</v>
          </cell>
          <cell r="I35">
            <v>1.04</v>
          </cell>
        </row>
        <row r="36">
          <cell r="G36" t="str">
            <v>3b</v>
          </cell>
          <cell r="H36" t="str">
            <v>Melaksanakan Evaluasi Layanan Bimbingan dan Konseling</v>
          </cell>
          <cell r="I36">
            <v>1.04</v>
          </cell>
        </row>
        <row r="37">
          <cell r="G37" t="str">
            <v>3c</v>
          </cell>
          <cell r="H37" t="str">
            <v>Melaksanakan Evaluasi Layanan Bimbingan dan Konseling</v>
          </cell>
          <cell r="I37">
            <v>2.08</v>
          </cell>
        </row>
        <row r="38">
          <cell r="G38" t="str">
            <v>3d</v>
          </cell>
          <cell r="H38" t="str">
            <v>Melaksanakan Evaluasi Layanan Bimbingan dan Konseling</v>
          </cell>
          <cell r="I38">
            <v>2.08</v>
          </cell>
        </row>
        <row r="39">
          <cell r="G39" t="str">
            <v>4a</v>
          </cell>
          <cell r="H39" t="str">
            <v>Melaksanakan Evaluasi Layanan Bimbingan dan Konseling</v>
          </cell>
          <cell r="I39">
            <v>2.08</v>
          </cell>
        </row>
        <row r="40">
          <cell r="G40" t="str">
            <v>4b</v>
          </cell>
          <cell r="H40" t="str">
            <v>Melaksanakan Evaluasi Layanan Bimbingan dan Konseling</v>
          </cell>
          <cell r="I40">
            <v>2.08</v>
          </cell>
        </row>
        <row r="41">
          <cell r="G41" t="str">
            <v>4c</v>
          </cell>
          <cell r="H41" t="str">
            <v>Melaksanakan Evaluasi Layanan Bimbingan dan Konseling</v>
          </cell>
          <cell r="I41">
            <v>2.08</v>
          </cell>
        </row>
        <row r="42">
          <cell r="G42" t="str">
            <v>4d</v>
          </cell>
          <cell r="H42" t="str">
            <v>Melaksanakan Evaluasi Layanan Bimbingan dan Konseling</v>
          </cell>
          <cell r="I42">
            <v>2.08</v>
          </cell>
        </row>
        <row r="43">
          <cell r="G43" t="str">
            <v>2a</v>
          </cell>
          <cell r="H43" t="str">
            <v>Melaksanakan Analisis Hasil Layanan Bimbingan dan Konseling</v>
          </cell>
          <cell r="I43">
            <v>0.27</v>
          </cell>
        </row>
        <row r="44">
          <cell r="G44" t="str">
            <v>2b</v>
          </cell>
          <cell r="H44" t="str">
            <v>Melaksanakan Analisis Hasil Layanan Bimbingan dan Konseling</v>
          </cell>
          <cell r="I44">
            <v>0.27</v>
          </cell>
        </row>
        <row r="45">
          <cell r="G45" t="str">
            <v>2c</v>
          </cell>
          <cell r="H45" t="str">
            <v>Melaksanakan Analisis Hasil Layanan Bimbingan dan Konseling</v>
          </cell>
          <cell r="I45">
            <v>0.27</v>
          </cell>
        </row>
        <row r="46">
          <cell r="G46" t="str">
            <v>2d</v>
          </cell>
          <cell r="H46" t="str">
            <v>Melaksanakan Analisis Hasil Layanan Bimbingan dan Konseling</v>
          </cell>
          <cell r="I46">
            <v>0.27</v>
          </cell>
        </row>
        <row r="47">
          <cell r="G47" t="str">
            <v>3a</v>
          </cell>
          <cell r="H47" t="str">
            <v>Melaksanakan Analisis Hasil Layanan Bimbingan dan Konseling</v>
          </cell>
          <cell r="I47">
            <v>0.64</v>
          </cell>
        </row>
        <row r="48">
          <cell r="G48" t="str">
            <v>3b</v>
          </cell>
          <cell r="H48" t="str">
            <v>Melaksanakan Analisis Hasil Layanan Bimbingan dan Konseling</v>
          </cell>
          <cell r="I48">
            <v>0.64</v>
          </cell>
        </row>
        <row r="49">
          <cell r="G49" t="str">
            <v>3c</v>
          </cell>
          <cell r="H49" t="str">
            <v>Melaksanakan Analisis Hasil Layanan Bimbingan dan Konseling</v>
          </cell>
          <cell r="I49">
            <v>1.38</v>
          </cell>
        </row>
        <row r="50">
          <cell r="G50" t="str">
            <v>3d</v>
          </cell>
          <cell r="H50" t="str">
            <v>Melaksanakan Analisis Hasil Layanan Bimbingan dan Konseling</v>
          </cell>
          <cell r="I50">
            <v>1.38</v>
          </cell>
        </row>
        <row r="51">
          <cell r="G51" t="str">
            <v>4a</v>
          </cell>
          <cell r="H51" t="str">
            <v>Melaksanakan Analisis Hasil Layanan Bimbingan dan Konseling</v>
          </cell>
          <cell r="I51">
            <v>1.38</v>
          </cell>
        </row>
        <row r="52">
          <cell r="G52" t="str">
            <v>4b</v>
          </cell>
          <cell r="H52" t="str">
            <v>Melaksanakan Analisis Hasil Layanan Bimbingan dan Konseling</v>
          </cell>
          <cell r="I52">
            <v>1.38</v>
          </cell>
        </row>
        <row r="53">
          <cell r="G53" t="str">
            <v>4c</v>
          </cell>
          <cell r="H53" t="str">
            <v>Melaksanakan Analisis Hasil Layanan Bimbingan dan Konseling</v>
          </cell>
          <cell r="I53">
            <v>1.38</v>
          </cell>
        </row>
        <row r="54">
          <cell r="G54" t="str">
            <v>4d</v>
          </cell>
          <cell r="H54" t="str">
            <v>Melaksanakan Analisis Hasil Layanan Bimbingan dan Konseling</v>
          </cell>
          <cell r="I54">
            <v>1.38</v>
          </cell>
        </row>
        <row r="55">
          <cell r="G55" t="str">
            <v>2a</v>
          </cell>
          <cell r="H55" t="str">
            <v>Melaksanakan Program Tindak Lanjut Layanan Bimbingan dan Konseling</v>
          </cell>
          <cell r="I55">
            <v>0.27</v>
          </cell>
        </row>
        <row r="56">
          <cell r="G56" t="str">
            <v>2b</v>
          </cell>
          <cell r="H56" t="str">
            <v>Melaksanakan Program Tindak Lanjut Layanan Bimbingan dan Konseling</v>
          </cell>
          <cell r="I56">
            <v>0.27</v>
          </cell>
        </row>
        <row r="57">
          <cell r="G57" t="str">
            <v>2c</v>
          </cell>
          <cell r="H57" t="str">
            <v>Melaksanakan Program Tindak Lanjut Layanan Bimbingan dan Konseling</v>
          </cell>
          <cell r="I57">
            <v>0.27</v>
          </cell>
        </row>
        <row r="58">
          <cell r="G58" t="str">
            <v>2d</v>
          </cell>
          <cell r="H58" t="str">
            <v>Melaksanakan Program Tindak Lanjut Layanan Bimbingan dan Konseling</v>
          </cell>
          <cell r="I58">
            <v>0.27</v>
          </cell>
        </row>
        <row r="59">
          <cell r="G59" t="str">
            <v>3a</v>
          </cell>
          <cell r="H59" t="str">
            <v>Melaksanakan Program Tindak Lanjut Layanan Bimbingan dan Konseling</v>
          </cell>
          <cell r="I59">
            <v>0.64</v>
          </cell>
        </row>
        <row r="60">
          <cell r="G60" t="str">
            <v>3b</v>
          </cell>
          <cell r="H60" t="str">
            <v>Melaksanakan Program Tindak Lanjut Layanan Bimbingan dan Konseling</v>
          </cell>
          <cell r="I60">
            <v>0.64</v>
          </cell>
        </row>
        <row r="61">
          <cell r="G61" t="str">
            <v>3c</v>
          </cell>
          <cell r="H61" t="str">
            <v>Melaksanakan Program Tindak Lanjut Layanan Bimbingan dan Konseling</v>
          </cell>
          <cell r="I61">
            <v>1.38</v>
          </cell>
        </row>
        <row r="62">
          <cell r="G62" t="str">
            <v>3d</v>
          </cell>
          <cell r="H62" t="str">
            <v>Melaksanakan Program Tindak Lanjut Layanan Bimbingan dan Konseling</v>
          </cell>
          <cell r="I62">
            <v>1.38</v>
          </cell>
        </row>
        <row r="63">
          <cell r="G63" t="str">
            <v>4a</v>
          </cell>
          <cell r="H63" t="str">
            <v>Melaksanakan Program Tindak Lanjut Layanan Bimbingan dan Konseling</v>
          </cell>
          <cell r="I63">
            <v>1.38</v>
          </cell>
        </row>
        <row r="64">
          <cell r="G64" t="str">
            <v>4b</v>
          </cell>
          <cell r="H64" t="str">
            <v>Melaksanakan Program Tindak Lanjut Layanan Bimbingan dan Konseling</v>
          </cell>
          <cell r="I64">
            <v>1.38</v>
          </cell>
        </row>
        <row r="65">
          <cell r="G65" t="str">
            <v>4c</v>
          </cell>
          <cell r="H65" t="str">
            <v>Melaksanakan Program Tindak Lanjut Layanan Bimbingan dan Konseling</v>
          </cell>
          <cell r="I65">
            <v>1.38</v>
          </cell>
        </row>
        <row r="66">
          <cell r="G66" t="str">
            <v>4d</v>
          </cell>
          <cell r="H66" t="str">
            <v>Melaksanakan Program Tindak Lanjut Layanan Bimbingan dan Konseling</v>
          </cell>
          <cell r="I66">
            <v>1.38</v>
          </cell>
        </row>
        <row r="79">
          <cell r="G79" t="str">
            <v>2a</v>
          </cell>
          <cell r="H79" t="str">
            <v>Membimbing Siswa dalam kegiatan ekstrakurikuler</v>
          </cell>
          <cell r="I79">
            <v>0.22</v>
          </cell>
        </row>
        <row r="80">
          <cell r="G80" t="str">
            <v>2b</v>
          </cell>
          <cell r="H80" t="str">
            <v>Membimbing Siswa dalam kegiatan ekstrakurikuler</v>
          </cell>
          <cell r="I80">
            <v>0.22</v>
          </cell>
        </row>
        <row r="81">
          <cell r="G81" t="str">
            <v>2c</v>
          </cell>
          <cell r="H81" t="str">
            <v>Membimbing Siswa dalam kegiatan ekstrakurikuler</v>
          </cell>
          <cell r="I81">
            <v>0.22</v>
          </cell>
        </row>
        <row r="82">
          <cell r="G82" t="str">
            <v>2d</v>
          </cell>
          <cell r="H82" t="str">
            <v>Membimbing Siswa dalam kegiatan ekstrakurikuler</v>
          </cell>
          <cell r="I82">
            <v>0.22</v>
          </cell>
        </row>
        <row r="83">
          <cell r="G83" t="str">
            <v>3a</v>
          </cell>
          <cell r="H83" t="str">
            <v>Membimbing Siswa dalam kegiatan ekstrakurikuler</v>
          </cell>
          <cell r="I83">
            <v>0.56999999999999995</v>
          </cell>
        </row>
        <row r="84">
          <cell r="G84" t="str">
            <v>3b</v>
          </cell>
          <cell r="H84" t="str">
            <v>Membimbing Siswa dalam kegiatan ekstrakurikuler</v>
          </cell>
          <cell r="I84">
            <v>0.56999999999999995</v>
          </cell>
        </row>
        <row r="85">
          <cell r="G85" t="str">
            <v>3c</v>
          </cell>
          <cell r="H85" t="str">
            <v>Membimbing Siswa dalam kegiatan ekstrakurikuler</v>
          </cell>
          <cell r="I85">
            <v>1.1399999999999999</v>
          </cell>
        </row>
        <row r="86">
          <cell r="G86" t="str">
            <v>3d</v>
          </cell>
          <cell r="H86" t="str">
            <v>Membimbing Siswa dalam kegiatan ekstrakurikuler</v>
          </cell>
          <cell r="I86">
            <v>1.1399999999999999</v>
          </cell>
        </row>
        <row r="87">
          <cell r="G87" t="str">
            <v>4a</v>
          </cell>
          <cell r="H87" t="str">
            <v>Membimbing Siswa dalam kegiatan ekstrakurikuler</v>
          </cell>
          <cell r="I87">
            <v>1.1399999999999999</v>
          </cell>
        </row>
        <row r="88">
          <cell r="G88" t="str">
            <v>4b</v>
          </cell>
          <cell r="H88" t="str">
            <v>Membimbing Siswa dalam kegiatan ekstrakurikuler</v>
          </cell>
          <cell r="I88">
            <v>1.1399999999999999</v>
          </cell>
        </row>
        <row r="89">
          <cell r="G89" t="str">
            <v>4c</v>
          </cell>
          <cell r="H89" t="str">
            <v>Membimbing Siswa dalam kegiatan ekstrakurikuler</v>
          </cell>
          <cell r="I89">
            <v>1.1399999999999999</v>
          </cell>
        </row>
        <row r="90">
          <cell r="G90" t="str">
            <v>4d</v>
          </cell>
          <cell r="H90" t="str">
            <v>Membimbing Siswa dalam kegiatan ekstrakurikuler</v>
          </cell>
          <cell r="I90">
            <v>1.1399999999999999</v>
          </cell>
        </row>
        <row r="91">
          <cell r="G91" t="str">
            <v>2a</v>
          </cell>
          <cell r="H91" t="str">
            <v>Membimbing guru dalam proses belajar mengajar/praktek</v>
          </cell>
          <cell r="I91" t="str">
            <v>-</v>
          </cell>
        </row>
        <row r="92">
          <cell r="G92" t="str">
            <v>2b</v>
          </cell>
          <cell r="H92" t="str">
            <v>Membimbing guru dalam proses belajar mengajar/praktek</v>
          </cell>
          <cell r="I92" t="str">
            <v>-</v>
          </cell>
        </row>
        <row r="93">
          <cell r="G93" t="str">
            <v>2c</v>
          </cell>
          <cell r="H93" t="str">
            <v>Membimbing guru dalam proses belajar mengajar/praktek</v>
          </cell>
          <cell r="I93" t="str">
            <v>-</v>
          </cell>
        </row>
        <row r="94">
          <cell r="G94" t="str">
            <v>2d</v>
          </cell>
          <cell r="H94" t="str">
            <v>Membimbing guru dalam proses belajar mengajar/praktek</v>
          </cell>
          <cell r="I94" t="str">
            <v>-</v>
          </cell>
        </row>
        <row r="95">
          <cell r="G95" t="str">
            <v>3a</v>
          </cell>
          <cell r="H95" t="str">
            <v>Membimbing guru dalam proses belajar mengajar/praktek</v>
          </cell>
          <cell r="I95" t="str">
            <v>-</v>
          </cell>
        </row>
        <row r="96">
          <cell r="G96" t="str">
            <v>3b</v>
          </cell>
          <cell r="H96" t="str">
            <v>Membimbing guru dalam proses belajar mengajar/praktek</v>
          </cell>
          <cell r="I96" t="str">
            <v>-</v>
          </cell>
        </row>
        <row r="97">
          <cell r="G97" t="str">
            <v>3c</v>
          </cell>
          <cell r="H97" t="str">
            <v>Membimbing guru dalam proses belajar mengajar/praktek</v>
          </cell>
          <cell r="I97">
            <v>0.42499999999999999</v>
          </cell>
        </row>
        <row r="98">
          <cell r="G98" t="str">
            <v>3d</v>
          </cell>
          <cell r="H98" t="str">
            <v>Membimbing guru dalam proses belajar mengajar/praktek</v>
          </cell>
          <cell r="I98">
            <v>0.42499999999999999</v>
          </cell>
        </row>
        <row r="99">
          <cell r="G99" t="str">
            <v>4a</v>
          </cell>
          <cell r="H99" t="str">
            <v>Membimbing guru dalam proses belajar mengajar/praktek</v>
          </cell>
          <cell r="I99">
            <v>0.85</v>
          </cell>
        </row>
        <row r="100">
          <cell r="G100" t="str">
            <v>4b</v>
          </cell>
          <cell r="H100" t="str">
            <v>Membimbing guru dalam proses belajar mengajar/praktek</v>
          </cell>
          <cell r="I100">
            <v>0.85</v>
          </cell>
        </row>
        <row r="101">
          <cell r="G101" t="str">
            <v>4c</v>
          </cell>
          <cell r="H101" t="str">
            <v>Membimbing guru dalam proses belajar mengajar/praktek</v>
          </cell>
          <cell r="I101">
            <v>0.85</v>
          </cell>
        </row>
        <row r="102">
          <cell r="G102" t="str">
            <v>4d</v>
          </cell>
          <cell r="H102" t="str">
            <v>Membimbing guru dalam proses belajar mengajar/praktek</v>
          </cell>
          <cell r="I102">
            <v>0.85</v>
          </cell>
        </row>
        <row r="119">
          <cell r="G119" t="str">
            <v>2a</v>
          </cell>
          <cell r="H119" t="str">
            <v>Melaksanakan penyusunan program pengajaran</v>
          </cell>
          <cell r="I119">
            <v>0.83</v>
          </cell>
        </row>
        <row r="120">
          <cell r="G120" t="str">
            <v>2b</v>
          </cell>
          <cell r="H120" t="str">
            <v>Melaksanakan penyusunan program pengajaran</v>
          </cell>
          <cell r="I120">
            <v>0.83</v>
          </cell>
        </row>
        <row r="121">
          <cell r="G121" t="str">
            <v>2c</v>
          </cell>
          <cell r="H121" t="str">
            <v>Melaksanakan penyusunan program pengajaran</v>
          </cell>
          <cell r="I121">
            <v>0.83</v>
          </cell>
        </row>
        <row r="122">
          <cell r="G122" t="str">
            <v>2d</v>
          </cell>
          <cell r="H122" t="str">
            <v>Melaksanakan penyusunan program pengajaran</v>
          </cell>
          <cell r="I122">
            <v>0.83</v>
          </cell>
        </row>
        <row r="123">
          <cell r="G123" t="str">
            <v>3a</v>
          </cell>
          <cell r="H123" t="str">
            <v>Melaksanakan penyusunan program pengajaran</v>
          </cell>
          <cell r="I123">
            <v>2.08</v>
          </cell>
        </row>
        <row r="124">
          <cell r="G124" t="str">
            <v>3b</v>
          </cell>
          <cell r="H124" t="str">
            <v>Melaksanakan penyusunan program pengajaran</v>
          </cell>
          <cell r="I124">
            <v>2.08</v>
          </cell>
        </row>
        <row r="125">
          <cell r="G125" t="str">
            <v>3c</v>
          </cell>
          <cell r="H125" t="str">
            <v>Melaksanakan penyusunan program pengajaran</v>
          </cell>
          <cell r="I125">
            <v>4.16</v>
          </cell>
        </row>
        <row r="126">
          <cell r="G126" t="str">
            <v>3d</v>
          </cell>
          <cell r="H126" t="str">
            <v>Melaksanakan penyusunan program pengajaran</v>
          </cell>
          <cell r="I126">
            <v>4.16</v>
          </cell>
        </row>
        <row r="127">
          <cell r="G127" t="str">
            <v>4a</v>
          </cell>
          <cell r="H127" t="str">
            <v>Melaksanakan penyusunan program pengajaran</v>
          </cell>
          <cell r="I127">
            <v>4.16</v>
          </cell>
        </row>
        <row r="128">
          <cell r="G128" t="str">
            <v>4b</v>
          </cell>
          <cell r="H128" t="str">
            <v>Melaksanakan penyusunan program pengajaran</v>
          </cell>
          <cell r="I128">
            <v>4.16</v>
          </cell>
        </row>
        <row r="129">
          <cell r="G129" t="str">
            <v>4c</v>
          </cell>
          <cell r="H129" t="str">
            <v>Melaksanakan penyusunan program pengajaran</v>
          </cell>
          <cell r="I129">
            <v>4.16</v>
          </cell>
        </row>
        <row r="130">
          <cell r="G130" t="str">
            <v>4d</v>
          </cell>
          <cell r="H130" t="str">
            <v>Melaksanakan penyusunan program pengajaran</v>
          </cell>
          <cell r="I130">
            <v>4.16</v>
          </cell>
        </row>
        <row r="131">
          <cell r="G131" t="str">
            <v>2a</v>
          </cell>
          <cell r="H131" t="str">
            <v>Menyajikan Program Pengajaran/Praktek</v>
          </cell>
          <cell r="I131">
            <v>1.24</v>
          </cell>
        </row>
        <row r="132">
          <cell r="G132" t="str">
            <v>2b</v>
          </cell>
          <cell r="H132" t="str">
            <v>Menyajikan Program Pengajaran/Praktek</v>
          </cell>
          <cell r="I132">
            <v>1.24</v>
          </cell>
        </row>
        <row r="133">
          <cell r="G133" t="str">
            <v>2c</v>
          </cell>
          <cell r="H133" t="str">
            <v>Menyajikan Program Pengajaran/Praktek</v>
          </cell>
          <cell r="I133">
            <v>1.24</v>
          </cell>
        </row>
        <row r="134">
          <cell r="G134" t="str">
            <v>2d</v>
          </cell>
          <cell r="H134" t="str">
            <v>Menyajikan Program Pengajaran/Praktek</v>
          </cell>
          <cell r="I134">
            <v>1.24</v>
          </cell>
        </row>
        <row r="135">
          <cell r="G135" t="str">
            <v>3a</v>
          </cell>
          <cell r="H135" t="str">
            <v>Menyajikan Program Pengajaran/Praktek</v>
          </cell>
          <cell r="I135">
            <v>3.12</v>
          </cell>
        </row>
        <row r="136">
          <cell r="G136" t="str">
            <v>3b</v>
          </cell>
          <cell r="H136" t="str">
            <v>Menyajikan Program Pengajaran/Praktek</v>
          </cell>
          <cell r="I136">
            <v>3.12</v>
          </cell>
        </row>
        <row r="137">
          <cell r="G137" t="str">
            <v>3c</v>
          </cell>
          <cell r="H137" t="str">
            <v>Menyajikan Program Pengajaran/Praktek</v>
          </cell>
          <cell r="I137">
            <v>6.24</v>
          </cell>
        </row>
        <row r="138">
          <cell r="G138" t="str">
            <v>3d</v>
          </cell>
          <cell r="H138" t="str">
            <v>Menyajikan Program Pengajaran/Praktek</v>
          </cell>
          <cell r="I138">
            <v>6.24</v>
          </cell>
        </row>
        <row r="139">
          <cell r="G139" t="str">
            <v>4a</v>
          </cell>
          <cell r="H139" t="str">
            <v>Menyajikan Program Pengajaran/Praktek</v>
          </cell>
          <cell r="I139">
            <v>6.24</v>
          </cell>
        </row>
        <row r="140">
          <cell r="G140" t="str">
            <v>4b</v>
          </cell>
          <cell r="H140" t="str">
            <v>Menyajikan Program Pengajaran/Praktek</v>
          </cell>
          <cell r="I140">
            <v>6.24</v>
          </cell>
        </row>
        <row r="141">
          <cell r="G141" t="str">
            <v>4c</v>
          </cell>
          <cell r="H141" t="str">
            <v>Menyajikan Program Pengajaran/Praktek</v>
          </cell>
          <cell r="I141">
            <v>6.24</v>
          </cell>
        </row>
        <row r="142">
          <cell r="G142" t="str">
            <v>4d</v>
          </cell>
          <cell r="H142" t="str">
            <v>Menyajikan Program Pengajaran/Praktek</v>
          </cell>
          <cell r="I142">
            <v>6.24</v>
          </cell>
        </row>
        <row r="143">
          <cell r="G143" t="str">
            <v>2a</v>
          </cell>
          <cell r="H143" t="str">
            <v>Melaksanakan Evaluasi Belajar/Praktek</v>
          </cell>
          <cell r="I143">
            <v>0.42</v>
          </cell>
        </row>
        <row r="144">
          <cell r="G144" t="str">
            <v>2b</v>
          </cell>
          <cell r="H144" t="str">
            <v>Melaksanakan Evaluasi Belajar/Praktek</v>
          </cell>
          <cell r="I144">
            <v>0.42</v>
          </cell>
        </row>
        <row r="145">
          <cell r="G145" t="str">
            <v>2c</v>
          </cell>
          <cell r="H145" t="str">
            <v>Melaksanakan Evaluasi Belajar/Praktek</v>
          </cell>
          <cell r="I145">
            <v>0.42</v>
          </cell>
        </row>
        <row r="146">
          <cell r="G146" t="str">
            <v>2d</v>
          </cell>
          <cell r="H146" t="str">
            <v>Melaksanakan Evaluasi Belajar/Praktek</v>
          </cell>
          <cell r="I146">
            <v>0.42</v>
          </cell>
        </row>
        <row r="147">
          <cell r="G147" t="str">
            <v>3a</v>
          </cell>
          <cell r="H147" t="str">
            <v>Melaksanakan Evaluasi Belajar/Praktek</v>
          </cell>
          <cell r="I147">
            <v>1.04</v>
          </cell>
        </row>
        <row r="148">
          <cell r="G148" t="str">
            <v>3b</v>
          </cell>
          <cell r="H148" t="str">
            <v>Melaksanakan Evaluasi Belajar/Praktek</v>
          </cell>
          <cell r="I148">
            <v>1.04</v>
          </cell>
        </row>
        <row r="149">
          <cell r="G149" t="str">
            <v>3c</v>
          </cell>
          <cell r="H149" t="str">
            <v>Melaksanakan Evaluasi Belajar/Praktek</v>
          </cell>
          <cell r="I149">
            <v>2.08</v>
          </cell>
        </row>
        <row r="150">
          <cell r="G150" t="str">
            <v>3d</v>
          </cell>
          <cell r="H150" t="str">
            <v>Melaksanakan Evaluasi Belajar/Praktek</v>
          </cell>
          <cell r="I150">
            <v>2.08</v>
          </cell>
        </row>
        <row r="151">
          <cell r="G151" t="str">
            <v>4a</v>
          </cell>
          <cell r="H151" t="str">
            <v>Melaksanakan Evaluasi Belajar/Praktek</v>
          </cell>
          <cell r="I151">
            <v>2.08</v>
          </cell>
        </row>
        <row r="152">
          <cell r="G152" t="str">
            <v>4b</v>
          </cell>
          <cell r="H152" t="str">
            <v>Melaksanakan Evaluasi Belajar/Praktek</v>
          </cell>
          <cell r="I152">
            <v>2.08</v>
          </cell>
        </row>
        <row r="153">
          <cell r="G153" t="str">
            <v>4c</v>
          </cell>
          <cell r="H153" t="str">
            <v>Melaksanakan Evaluasi Belajar/Praktek</v>
          </cell>
          <cell r="I153">
            <v>2.08</v>
          </cell>
        </row>
        <row r="154">
          <cell r="G154" t="str">
            <v>4d</v>
          </cell>
          <cell r="H154" t="str">
            <v>Melaksanakan Evaluasi Belajar/Praktek</v>
          </cell>
          <cell r="I154">
            <v>2.08</v>
          </cell>
        </row>
        <row r="155">
          <cell r="G155" t="str">
            <v>2a</v>
          </cell>
          <cell r="H155" t="str">
            <v>Melaksanakan Analisis Hasil Belajar/Praktek</v>
          </cell>
          <cell r="I155">
            <v>0.27</v>
          </cell>
        </row>
        <row r="156">
          <cell r="G156" t="str">
            <v>2b</v>
          </cell>
          <cell r="H156" t="str">
            <v>Melaksanakan Analisis Hasil Belajar/Praktek</v>
          </cell>
          <cell r="I156">
            <v>0.27</v>
          </cell>
        </row>
        <row r="157">
          <cell r="G157" t="str">
            <v>2c</v>
          </cell>
          <cell r="H157" t="str">
            <v>Melaksanakan Analisis Hasil Belajar/Praktek</v>
          </cell>
          <cell r="I157">
            <v>0.27</v>
          </cell>
        </row>
        <row r="158">
          <cell r="G158" t="str">
            <v>2d</v>
          </cell>
          <cell r="H158" t="str">
            <v>Melaksanakan Analisis Hasil Belajar/Praktek</v>
          </cell>
          <cell r="I158">
            <v>0.27</v>
          </cell>
        </row>
        <row r="159">
          <cell r="G159" t="str">
            <v>3a</v>
          </cell>
          <cell r="H159" t="str">
            <v>Melaksanakan Analisis Hasil Belajar/Praktek</v>
          </cell>
          <cell r="I159">
            <v>0.64</v>
          </cell>
        </row>
        <row r="160">
          <cell r="G160" t="str">
            <v>3b</v>
          </cell>
          <cell r="H160" t="str">
            <v>Melaksanakan Analisis Hasil Belajar/Praktek</v>
          </cell>
          <cell r="I160">
            <v>0.64</v>
          </cell>
        </row>
        <row r="161">
          <cell r="G161" t="str">
            <v>3c</v>
          </cell>
          <cell r="H161" t="str">
            <v>Melaksanakan Analisis Hasil Belajar/Praktek</v>
          </cell>
          <cell r="I161">
            <v>1.38</v>
          </cell>
        </row>
        <row r="162">
          <cell r="G162" t="str">
            <v>3d</v>
          </cell>
          <cell r="H162" t="str">
            <v>Melaksanakan Analisis Hasil Belajar/Praktek</v>
          </cell>
          <cell r="I162">
            <v>1.38</v>
          </cell>
        </row>
        <row r="163">
          <cell r="G163" t="str">
            <v>4a</v>
          </cell>
          <cell r="H163" t="str">
            <v>Melaksanakan Analisis Hasil Belajar/Praktek</v>
          </cell>
          <cell r="I163">
            <v>1.38</v>
          </cell>
        </row>
        <row r="164">
          <cell r="G164" t="str">
            <v>4b</v>
          </cell>
          <cell r="H164" t="str">
            <v>Melaksanakan Analisis Hasil Belajar/Praktek</v>
          </cell>
          <cell r="I164">
            <v>1.38</v>
          </cell>
        </row>
        <row r="165">
          <cell r="G165" t="str">
            <v>4c</v>
          </cell>
          <cell r="H165" t="str">
            <v>Melaksanakan Analisis Hasil Belajar/Praktek</v>
          </cell>
          <cell r="I165">
            <v>1.38</v>
          </cell>
        </row>
        <row r="166">
          <cell r="G166" t="str">
            <v>4d</v>
          </cell>
          <cell r="H166" t="str">
            <v>Melaksanakan Analisis Hasil Belajar/Praktek</v>
          </cell>
          <cell r="I166">
            <v>1.38</v>
          </cell>
        </row>
        <row r="167">
          <cell r="G167" t="str">
            <v>2a</v>
          </cell>
          <cell r="H167" t="str">
            <v>Melaksanakan Program Perbaikan dan Pengayaan</v>
          </cell>
          <cell r="I167">
            <v>0.27</v>
          </cell>
        </row>
        <row r="168">
          <cell r="G168" t="str">
            <v>2b</v>
          </cell>
          <cell r="H168" t="str">
            <v>Melaksanakan Program Perbaikan dan Pengayaan</v>
          </cell>
          <cell r="I168">
            <v>0.27</v>
          </cell>
        </row>
        <row r="169">
          <cell r="G169" t="str">
            <v>2c</v>
          </cell>
          <cell r="H169" t="str">
            <v>Melaksanakan Program Perbaikan dan Pengayaan</v>
          </cell>
          <cell r="I169">
            <v>0.27</v>
          </cell>
        </row>
        <row r="170">
          <cell r="G170" t="str">
            <v>2d</v>
          </cell>
          <cell r="H170" t="str">
            <v>Melaksanakan Program Perbaikan dan Pengayaan</v>
          </cell>
          <cell r="I170">
            <v>0.27</v>
          </cell>
        </row>
        <row r="171">
          <cell r="G171" t="str">
            <v>3a</v>
          </cell>
          <cell r="H171" t="str">
            <v>Melaksanakan Program Perbaikan dan Pengayaan</v>
          </cell>
          <cell r="I171">
            <v>0.64</v>
          </cell>
        </row>
        <row r="172">
          <cell r="G172" t="str">
            <v>3b</v>
          </cell>
          <cell r="H172" t="str">
            <v>Melaksanakan Program Perbaikan dan Pengayaan</v>
          </cell>
          <cell r="I172">
            <v>0.64</v>
          </cell>
        </row>
        <row r="173">
          <cell r="G173" t="str">
            <v>3c</v>
          </cell>
          <cell r="H173" t="str">
            <v>Melaksanakan Program Perbaikan dan Pengayaan</v>
          </cell>
          <cell r="I173">
            <v>1.38</v>
          </cell>
        </row>
        <row r="174">
          <cell r="G174" t="str">
            <v>3d</v>
          </cell>
          <cell r="H174" t="str">
            <v>Melaksanakan Program Perbaikan dan Pengayaan</v>
          </cell>
          <cell r="I174">
            <v>1.38</v>
          </cell>
        </row>
        <row r="175">
          <cell r="G175" t="str">
            <v>4a</v>
          </cell>
          <cell r="H175" t="str">
            <v>Melaksanakan Program Perbaikan dan Pengayaan</v>
          </cell>
          <cell r="I175">
            <v>1.38</v>
          </cell>
        </row>
        <row r="176">
          <cell r="G176" t="str">
            <v>4b</v>
          </cell>
          <cell r="H176" t="str">
            <v>Melaksanakan Program Perbaikan dan Pengayaan</v>
          </cell>
          <cell r="I176">
            <v>1.38</v>
          </cell>
        </row>
        <row r="177">
          <cell r="G177" t="str">
            <v>4c</v>
          </cell>
          <cell r="H177" t="str">
            <v>Melaksanakan Program Perbaikan dan Pengayaan</v>
          </cell>
          <cell r="I177">
            <v>1.38</v>
          </cell>
        </row>
        <row r="178">
          <cell r="G178" t="str">
            <v>4d</v>
          </cell>
          <cell r="H178" t="str">
            <v>Melaksanakan Program Perbaikan dan Pengayaan</v>
          </cell>
          <cell r="I178">
            <v>1.38</v>
          </cell>
        </row>
        <row r="179">
          <cell r="G179" t="str">
            <v>2a</v>
          </cell>
          <cell r="H179" t="str">
            <v>Melaksanakan BP kalau yang menjadi tanggung jawabnya (khusus) guru kelas</v>
          </cell>
          <cell r="I179">
            <v>0.22</v>
          </cell>
        </row>
        <row r="180">
          <cell r="G180" t="str">
            <v>2b</v>
          </cell>
          <cell r="H180" t="str">
            <v>Melaksanakan BP kalau yang menjadi tanggung jawabnya (khusus) guru kelas</v>
          </cell>
          <cell r="I180">
            <v>0.22</v>
          </cell>
        </row>
        <row r="181">
          <cell r="G181" t="str">
            <v>2c</v>
          </cell>
          <cell r="H181" t="str">
            <v>Melaksanakan BP kalau yang menjadi tanggung jawabnya (khusus) guru kelas</v>
          </cell>
          <cell r="I181">
            <v>0.22</v>
          </cell>
        </row>
        <row r="182">
          <cell r="G182" t="str">
            <v>2d</v>
          </cell>
          <cell r="H182" t="str">
            <v>Melaksanakan BP kalau yang menjadi tanggung jawabnya (khusus) guru kelas</v>
          </cell>
          <cell r="I182">
            <v>0.22</v>
          </cell>
        </row>
        <row r="183">
          <cell r="G183" t="str">
            <v>3a</v>
          </cell>
          <cell r="H183" t="str">
            <v>Melaksanakan BP kalau yang menjadi tanggung jawabnya (khusus) guru kelas</v>
          </cell>
          <cell r="I183">
            <v>0.56999999999999995</v>
          </cell>
        </row>
        <row r="184">
          <cell r="G184" t="str">
            <v>3b</v>
          </cell>
          <cell r="H184" t="str">
            <v>Melaksanakan BP kalau yang menjadi tanggung jawabnya (khusus) guru kelas</v>
          </cell>
          <cell r="I184">
            <v>0.56999999999999995</v>
          </cell>
        </row>
        <row r="185">
          <cell r="G185" t="str">
            <v>3c</v>
          </cell>
          <cell r="H185" t="str">
            <v>Melaksanakan BP kalau yang menjadi tanggung jawabnya (khusus) guru kelas</v>
          </cell>
          <cell r="I185">
            <v>1.1399999999999999</v>
          </cell>
        </row>
        <row r="186">
          <cell r="G186" t="str">
            <v>3d</v>
          </cell>
          <cell r="H186" t="str">
            <v>Melaksanakan BP kalau yang menjadi tanggung jawabnya (khusus) guru kelas</v>
          </cell>
          <cell r="I186">
            <v>1.1399999999999999</v>
          </cell>
        </row>
        <row r="187">
          <cell r="G187" t="str">
            <v>4a</v>
          </cell>
          <cell r="H187" t="str">
            <v>Melaksanakan BP kalau yang menjadi tanggung jawabnya (khusus) guru kelas</v>
          </cell>
          <cell r="I187">
            <v>1.1399999999999999</v>
          </cell>
        </row>
        <row r="188">
          <cell r="G188" t="str">
            <v>4b</v>
          </cell>
          <cell r="H188" t="str">
            <v>Melaksanakan BP kalau yang menjadi tanggung jawabnya (khusus) guru kelas</v>
          </cell>
          <cell r="I188">
            <v>1.1399999999999999</v>
          </cell>
        </row>
        <row r="189">
          <cell r="G189" t="str">
            <v>4c</v>
          </cell>
          <cell r="H189" t="str">
            <v>Melaksanakan BP kalau yang menjadi tanggung jawabnya (khusus) guru kelas</v>
          </cell>
          <cell r="I189">
            <v>1.1399999999999999</v>
          </cell>
        </row>
        <row r="190">
          <cell r="G190" t="str">
            <v>4d</v>
          </cell>
          <cell r="H190" t="str">
            <v>Melaksanakan BP kalau yang menjadi tanggung jawabnya (khusus) guru kelas</v>
          </cell>
          <cell r="I190">
            <v>1.1399999999999999</v>
          </cell>
        </row>
        <row r="191">
          <cell r="G191" t="str">
            <v>2a</v>
          </cell>
          <cell r="H191" t="str">
            <v>Membimbing Siswa dalam kegiatan ekstrakurikuler</v>
          </cell>
          <cell r="I191">
            <v>0.22</v>
          </cell>
        </row>
        <row r="192">
          <cell r="G192" t="str">
            <v>2b</v>
          </cell>
          <cell r="H192" t="str">
            <v>Membimbing Siswa dalam kegiatan ekstrakurikuler</v>
          </cell>
          <cell r="I192">
            <v>0.22</v>
          </cell>
        </row>
        <row r="193">
          <cell r="G193" t="str">
            <v>2c</v>
          </cell>
          <cell r="H193" t="str">
            <v>Membimbing Siswa dalam kegiatan ekstrakurikuler</v>
          </cell>
          <cell r="I193">
            <v>0.22</v>
          </cell>
        </row>
        <row r="194">
          <cell r="G194" t="str">
            <v>2d</v>
          </cell>
          <cell r="H194" t="str">
            <v>Membimbing Siswa dalam kegiatan ekstrakurikuler</v>
          </cell>
          <cell r="I194">
            <v>0.22</v>
          </cell>
        </row>
        <row r="195">
          <cell r="G195" t="str">
            <v>3a</v>
          </cell>
          <cell r="H195" t="str">
            <v>Membimbing Siswa dalam kegiatan ekstrakurikuler</v>
          </cell>
          <cell r="I195">
            <v>0.56999999999999995</v>
          </cell>
        </row>
        <row r="196">
          <cell r="G196" t="str">
            <v>3b</v>
          </cell>
          <cell r="H196" t="str">
            <v>Membimbing Siswa dalam kegiatan ekstrakurikuler</v>
          </cell>
          <cell r="I196">
            <v>0.56999999999999995</v>
          </cell>
        </row>
        <row r="197">
          <cell r="G197" t="str">
            <v>3c</v>
          </cell>
          <cell r="H197" t="str">
            <v>Membimbing Siswa dalam kegiatan ekstrakurikuler</v>
          </cell>
          <cell r="I197">
            <v>1.1399999999999999</v>
          </cell>
        </row>
        <row r="198">
          <cell r="G198" t="str">
            <v>3d</v>
          </cell>
          <cell r="H198" t="str">
            <v>Membimbing Siswa dalam kegiatan ekstrakurikuler</v>
          </cell>
          <cell r="I198">
            <v>1.1399999999999999</v>
          </cell>
        </row>
        <row r="199">
          <cell r="G199" t="str">
            <v>4a</v>
          </cell>
          <cell r="H199" t="str">
            <v>Membimbing Siswa dalam kegiatan ekstrakurikuler</v>
          </cell>
          <cell r="I199">
            <v>1.1399999999999999</v>
          </cell>
        </row>
        <row r="200">
          <cell r="G200" t="str">
            <v>4b</v>
          </cell>
          <cell r="H200" t="str">
            <v>Membimbing Siswa dalam kegiatan ekstrakurikuler</v>
          </cell>
          <cell r="I200">
            <v>1.1399999999999999</v>
          </cell>
        </row>
        <row r="201">
          <cell r="G201" t="str">
            <v>4c</v>
          </cell>
          <cell r="H201" t="str">
            <v>Membimbing Siswa dalam kegiatan ekstrakurikuler</v>
          </cell>
          <cell r="I201">
            <v>1.1399999999999999</v>
          </cell>
        </row>
        <row r="202">
          <cell r="G202" t="str">
            <v>4d</v>
          </cell>
          <cell r="H202" t="str">
            <v>Membimbing Siswa dalam kegiatan ekstrakurikuler</v>
          </cell>
          <cell r="I202">
            <v>1.1399999999999999</v>
          </cell>
        </row>
        <row r="203">
          <cell r="G203" t="str">
            <v>2a</v>
          </cell>
          <cell r="H203" t="str">
            <v>Membimbing guru dalam proses belajar mengajar/praktek</v>
          </cell>
          <cell r="I203" t="str">
            <v>-</v>
          </cell>
        </row>
        <row r="204">
          <cell r="G204" t="str">
            <v>2b</v>
          </cell>
          <cell r="H204" t="str">
            <v>Membimbing guru dalam proses belajar mengajar/praktek</v>
          </cell>
          <cell r="I204" t="str">
            <v>-</v>
          </cell>
        </row>
        <row r="205">
          <cell r="G205" t="str">
            <v>2c</v>
          </cell>
          <cell r="H205" t="str">
            <v>Membimbing guru dalam proses belajar mengajar/praktek</v>
          </cell>
          <cell r="I205" t="str">
            <v>-</v>
          </cell>
        </row>
        <row r="206">
          <cell r="G206" t="str">
            <v>2d</v>
          </cell>
          <cell r="H206" t="str">
            <v>Membimbing guru dalam proses belajar mengajar/praktek</v>
          </cell>
          <cell r="I206" t="str">
            <v>-</v>
          </cell>
        </row>
        <row r="207">
          <cell r="G207" t="str">
            <v>3a</v>
          </cell>
          <cell r="H207" t="str">
            <v>Membimbing guru dalam proses belajar mengajar/praktek</v>
          </cell>
          <cell r="I207" t="str">
            <v>-</v>
          </cell>
        </row>
        <row r="208">
          <cell r="G208" t="str">
            <v>3b</v>
          </cell>
          <cell r="H208" t="str">
            <v>Membimbing guru dalam proses belajar mengajar/praktek</v>
          </cell>
          <cell r="I208" t="str">
            <v>-</v>
          </cell>
        </row>
        <row r="209">
          <cell r="G209" t="str">
            <v>3c</v>
          </cell>
          <cell r="H209" t="str">
            <v>Membimbing guru dalam proses belajar mengajar/praktek</v>
          </cell>
          <cell r="I209">
            <v>0.42499999999999999</v>
          </cell>
        </row>
        <row r="210">
          <cell r="G210" t="str">
            <v>3d</v>
          </cell>
          <cell r="H210" t="str">
            <v>Membimbing guru dalam proses belajar mengajar/praktek</v>
          </cell>
          <cell r="I210">
            <v>0.42499999999999999</v>
          </cell>
        </row>
        <row r="211">
          <cell r="G211" t="str">
            <v>4a</v>
          </cell>
          <cell r="H211" t="str">
            <v>Membimbing guru dalam proses belajar mengajar/praktek</v>
          </cell>
          <cell r="I211">
            <v>0.85</v>
          </cell>
        </row>
        <row r="212">
          <cell r="G212" t="str">
            <v>4b</v>
          </cell>
          <cell r="H212" t="str">
            <v>Membimbing guru dalam proses belajar mengajar/praktek</v>
          </cell>
          <cell r="I212">
            <v>0.85</v>
          </cell>
        </row>
        <row r="213">
          <cell r="G213" t="str">
            <v>4c</v>
          </cell>
          <cell r="H213" t="str">
            <v>Membimbing guru dalam proses belajar mengajar/praktek</v>
          </cell>
          <cell r="I213">
            <v>0.85</v>
          </cell>
        </row>
        <row r="214">
          <cell r="G214" t="str">
            <v>4d</v>
          </cell>
          <cell r="H214" t="str">
            <v>Membimbing guru dalam proses belajar mengajar/praktek</v>
          </cell>
          <cell r="I214">
            <v>0.85</v>
          </cell>
        </row>
        <row r="228">
          <cell r="G228" t="str">
            <v>GURU</v>
          </cell>
        </row>
        <row r="229">
          <cell r="G229" t="str">
            <v>KA</v>
          </cell>
          <cell r="H229" t="str">
            <v>Melaksanakan tugas tertentu sebagai Kepala Madrasah</v>
          </cell>
          <cell r="I229">
            <v>4</v>
          </cell>
        </row>
        <row r="230">
          <cell r="G230" t="str">
            <v>KALAB</v>
          </cell>
          <cell r="H230" t="str">
            <v>Melaksanakan tugas tertentu sebagai Kepala Laboratorium</v>
          </cell>
          <cell r="I230">
            <v>0.5</v>
          </cell>
        </row>
        <row r="231">
          <cell r="G231" t="str">
            <v>KAPUS</v>
          </cell>
          <cell r="H231" t="str">
            <v>Melaksanakan tugas tertentu sebagai Kepala Perpustakaan</v>
          </cell>
          <cell r="I231">
            <v>0.5</v>
          </cell>
        </row>
        <row r="232">
          <cell r="G232" t="str">
            <v>WAKA</v>
          </cell>
          <cell r="H232" t="str">
            <v>Melaksanakan tugas tertentu sebagai Wakil Kepala Madrasah</v>
          </cell>
          <cell r="I232">
            <v>2</v>
          </cell>
        </row>
        <row r="233">
          <cell r="G233" t="str">
            <v>WK</v>
          </cell>
          <cell r="H233" t="str">
            <v>Melaksanakan tugas tertentu sebagai Wali Kelas</v>
          </cell>
          <cell r="I233">
            <v>0.5</v>
          </cell>
        </row>
        <row r="235">
          <cell r="F235" t="str">
            <v>GBK</v>
          </cell>
          <cell r="G235" t="str">
            <v>Guru Bimbingan Konseling</v>
          </cell>
        </row>
        <row r="236">
          <cell r="F236" t="str">
            <v>GK</v>
          </cell>
          <cell r="G236" t="str">
            <v>Guru Kelas</v>
          </cell>
        </row>
        <row r="237">
          <cell r="F237" t="str">
            <v>GMP</v>
          </cell>
          <cell r="G237" t="str">
            <v>Guru Mata Pelajaran</v>
          </cell>
        </row>
        <row r="260">
          <cell r="G260" t="str">
            <v>Pangkat Guru</v>
          </cell>
        </row>
        <row r="261">
          <cell r="G261" t="str">
            <v>2a</v>
          </cell>
          <cell r="H261" t="str">
            <v>Guru Pertama</v>
          </cell>
        </row>
        <row r="262">
          <cell r="G262" t="str">
            <v>2b</v>
          </cell>
          <cell r="H262" t="str">
            <v>Guru Pertama</v>
          </cell>
        </row>
        <row r="263">
          <cell r="G263" t="str">
            <v>2c</v>
          </cell>
          <cell r="H263" t="str">
            <v>Guru Pertama</v>
          </cell>
        </row>
        <row r="264">
          <cell r="G264" t="str">
            <v>2d</v>
          </cell>
          <cell r="H264" t="str">
            <v>Guru Pertama</v>
          </cell>
        </row>
        <row r="265">
          <cell r="G265" t="str">
            <v>3a</v>
          </cell>
          <cell r="H265" t="str">
            <v>Guru Pertama</v>
          </cell>
        </row>
        <row r="266">
          <cell r="G266" t="str">
            <v>3b</v>
          </cell>
          <cell r="H266" t="str">
            <v>Guru Pertama</v>
          </cell>
        </row>
        <row r="267">
          <cell r="G267" t="str">
            <v>3c</v>
          </cell>
          <cell r="H267" t="str">
            <v>Guru Muda</v>
          </cell>
        </row>
        <row r="268">
          <cell r="G268" t="str">
            <v>3d</v>
          </cell>
          <cell r="H268" t="str">
            <v>Guru Muda</v>
          </cell>
        </row>
        <row r="269">
          <cell r="G269" t="str">
            <v>4a</v>
          </cell>
          <cell r="H269" t="str">
            <v>Guru Madya</v>
          </cell>
        </row>
        <row r="270">
          <cell r="G270" t="str">
            <v>4b</v>
          </cell>
          <cell r="H270" t="str">
            <v>Guru Madya</v>
          </cell>
        </row>
        <row r="271">
          <cell r="G271" t="str">
            <v>4c</v>
          </cell>
          <cell r="H271" t="str">
            <v>Guru Madya</v>
          </cell>
        </row>
        <row r="272">
          <cell r="G272" t="str">
            <v>4d</v>
          </cell>
          <cell r="H272" t="str">
            <v>Guru Utama</v>
          </cell>
        </row>
        <row r="273">
          <cell r="G273" t="str">
            <v>4e</v>
          </cell>
          <cell r="H273" t="str">
            <v>Guru Utama</v>
          </cell>
        </row>
      </sheetData>
      <sheetData sheetId="1"/>
      <sheetData sheetId="2">
        <row r="11">
          <cell r="G11" t="str">
            <v>Dra. Hj. Mansyiah</v>
          </cell>
        </row>
      </sheetData>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P3"/>
      <sheetName val="DATAPEGAWAI"/>
      <sheetName val="BERINILAI"/>
      <sheetName val="Nilai"/>
      <sheetName val="UNSURPENILAIAN"/>
      <sheetName val="PASSWORD"/>
      <sheetName val="MENU"/>
      <sheetName val="PANDUAN"/>
      <sheetName val="Sheet1"/>
    </sheetNames>
    <sheetDataSet>
      <sheetData sheetId="0"/>
      <sheetData sheetId="1">
        <row r="2">
          <cell r="C2" t="str">
            <v>DRS. HASSAN MUSTHAFA</v>
          </cell>
          <cell r="D2" t="str">
            <v>150 240 489</v>
          </cell>
          <cell r="E2" t="str">
            <v>Penata, III/c</v>
          </cell>
          <cell r="F2" t="str">
            <v>Penghulu</v>
          </cell>
        </row>
        <row r="3">
          <cell r="C3" t="str">
            <v>DRS. H. ABD. RAHMAN NAFIS</v>
          </cell>
          <cell r="D3" t="str">
            <v>19620503 200003 1 004</v>
          </cell>
          <cell r="E3" t="str">
            <v xml:space="preserve">Penata Muda Tk I, III/b </v>
          </cell>
          <cell r="F3" t="str">
            <v>Penghulu</v>
          </cell>
        </row>
        <row r="4">
          <cell r="C4" t="str">
            <v>ENDANG MULYANA, S.Ag.</v>
          </cell>
          <cell r="D4" t="str">
            <v>19680127 199703 1 001</v>
          </cell>
          <cell r="E4" t="str">
            <v>Penata Tk. I, III/d</v>
          </cell>
          <cell r="F4" t="str">
            <v>Penghulu</v>
          </cell>
        </row>
        <row r="5">
          <cell r="C5" t="str">
            <v>JUMANI SAMAN, S.Ag.</v>
          </cell>
          <cell r="D5" t="str">
            <v>150 259 863</v>
          </cell>
          <cell r="E5" t="str">
            <v xml:space="preserve">Penata Muda Tk I, III/b </v>
          </cell>
          <cell r="F5" t="str">
            <v>Penghulu</v>
          </cell>
        </row>
        <row r="6">
          <cell r="C6" t="str">
            <v>NDANG RENDRANATA</v>
          </cell>
          <cell r="D6" t="str">
            <v>150 243 804</v>
          </cell>
          <cell r="E6" t="str">
            <v>Penata Muda, III/a</v>
          </cell>
          <cell r="F6" t="str">
            <v>Pelaksana</v>
          </cell>
        </row>
        <row r="7">
          <cell r="C7" t="str">
            <v>MIFTAHURROZAK, A.Md.</v>
          </cell>
          <cell r="D7" t="str">
            <v>150 375 761</v>
          </cell>
          <cell r="E7" t="str">
            <v>Pengatur, II/c</v>
          </cell>
          <cell r="F7" t="str">
            <v>Pelaksana</v>
          </cell>
        </row>
        <row r="8">
          <cell r="C8" t="str">
            <v>BAMBANG HERIANTO, SE.</v>
          </cell>
          <cell r="D8" t="str">
            <v>150 375 728</v>
          </cell>
          <cell r="E8" t="str">
            <v xml:space="preserve">Penata Muda Tk I, III/b </v>
          </cell>
          <cell r="F8" t="str">
            <v>Pelaksana</v>
          </cell>
        </row>
        <row r="9">
          <cell r="C9" t="str">
            <v>SITI QOMARIYAH</v>
          </cell>
          <cell r="D9" t="str">
            <v>19630904 198903 2 003</v>
          </cell>
          <cell r="E9" t="str">
            <v>Penata Muda, III/a</v>
          </cell>
          <cell r="F9" t="str">
            <v>Pelaksana</v>
          </cell>
        </row>
        <row r="10">
          <cell r="C10" t="str">
            <v>EDDY SUHERMAN, SH.</v>
          </cell>
          <cell r="D10" t="str">
            <v>19710208 199303 1 001</v>
          </cell>
          <cell r="E10" t="str">
            <v>Penata, III/c</v>
          </cell>
          <cell r="F10" t="str">
            <v>Pelaksana</v>
          </cell>
        </row>
        <row r="11">
          <cell r="C11" t="str">
            <v>NURHIKMAWATI</v>
          </cell>
          <cell r="D11" t="str">
            <v>19740113 200212 2 002</v>
          </cell>
          <cell r="E11" t="str">
            <v>Pengatur Muda Tk. I, II/b</v>
          </cell>
          <cell r="F11" t="str">
            <v>Pelaksana</v>
          </cell>
        </row>
        <row r="12">
          <cell r="C12" t="str">
            <v>NOR HIDAYATI</v>
          </cell>
          <cell r="D12" t="str">
            <v>150 330 835</v>
          </cell>
          <cell r="E12" t="str">
            <v>Pengatur Muda, II/a</v>
          </cell>
          <cell r="F12" t="str">
            <v>Pelaksana</v>
          </cell>
        </row>
        <row r="13">
          <cell r="C13" t="str">
            <v>MUHIAR</v>
          </cell>
          <cell r="D13" t="str">
            <v>19601019 198303 1 004</v>
          </cell>
          <cell r="E13" t="str">
            <v>Pengatur Muda Tk. I, II/b</v>
          </cell>
          <cell r="F13" t="str">
            <v>Pelaksana</v>
          </cell>
        </row>
        <row r="14">
          <cell r="C14" t="str">
            <v>HIKMAWATI</v>
          </cell>
          <cell r="D14" t="str">
            <v>19770312 199702 2 001</v>
          </cell>
          <cell r="E14" t="str">
            <v>Pengatur Tk. I, II/d</v>
          </cell>
          <cell r="F14" t="str">
            <v>Pelaksana</v>
          </cell>
        </row>
        <row r="15">
          <cell r="C15" t="str">
            <v>MASYITOH</v>
          </cell>
          <cell r="D15" t="str">
            <v>19641118 199103 2 001</v>
          </cell>
          <cell r="E15" t="str">
            <v>Penata Muda, III/a</v>
          </cell>
          <cell r="F15" t="str">
            <v>Pelaksana</v>
          </cell>
        </row>
        <row r="16">
          <cell r="C16" t="str">
            <v>NABILAH, S.Sos.I</v>
          </cell>
          <cell r="D16" t="str">
            <v>150 331 261</v>
          </cell>
          <cell r="E16" t="str">
            <v xml:space="preserve">Penata Muda Tk I, III/b </v>
          </cell>
          <cell r="F16" t="str">
            <v>Pelaksana</v>
          </cell>
        </row>
        <row r="17">
          <cell r="C17" t="str">
            <v>WIYANTO</v>
          </cell>
          <cell r="D17" t="str">
            <v>19761010 200910 1 001</v>
          </cell>
          <cell r="E17" t="str">
            <v>Pengatur Muda, II/a</v>
          </cell>
          <cell r="F17" t="str">
            <v>Pelaksana</v>
          </cell>
        </row>
        <row r="18">
          <cell r="C18" t="str">
            <v>SIDIK RAHARJA</v>
          </cell>
          <cell r="D18" t="str">
            <v>19750414 200901 1 011</v>
          </cell>
          <cell r="E18" t="str">
            <v>Pengatur Muda, II/a</v>
          </cell>
          <cell r="F18" t="str">
            <v>Pelaksana</v>
          </cell>
        </row>
        <row r="19">
          <cell r="C19" t="str">
            <v>M. ZAENUDDIN, S.HI.</v>
          </cell>
          <cell r="D19" t="str">
            <v>19810914 200501 1 002</v>
          </cell>
          <cell r="E19" t="str">
            <v xml:space="preserve">Penata Muda Tk I, III/b </v>
          </cell>
          <cell r="F19" t="str">
            <v>Penghulu</v>
          </cell>
        </row>
      </sheetData>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MENU (2)"/>
      <sheetName val="1"/>
      <sheetName val="II"/>
      <sheetName val="III"/>
      <sheetName val="IV"/>
      <sheetName val="V"/>
      <sheetName val="Sheet11"/>
      <sheetName val="VI"/>
      <sheetName val="KODE1"/>
      <sheetName val="IV (2)"/>
      <sheetName val="Sheet5"/>
      <sheetName val="Lamp IIc_utama"/>
      <sheetName val="Lamp_III SP_Pendidikan (2)"/>
      <sheetName val="Lamp_IV"/>
      <sheetName val="Lamp_5"/>
      <sheetName val="Lamp_6"/>
      <sheetName val="Lamp VII_PAK"/>
      <sheetName val="UKUR"/>
      <sheetName val="RB21"/>
      <sheetName val="SKP"/>
      <sheetName val="Prilaku"/>
      <sheetName val="DP3"/>
      <sheetName val="PPKP"/>
      <sheetName val="Menu Utama"/>
      <sheetName val="ProgramTK"/>
      <sheetName val="Bimlat"/>
      <sheetName val="Sheet4"/>
      <sheetName val="Identitas"/>
      <sheetName val="Sheet10"/>
      <sheetName val="Guru Kepsek"/>
      <sheetName val="Best Practice"/>
      <sheetName val="PTS"/>
      <sheetName val="Muda"/>
      <sheetName val="LapEva"/>
      <sheetName val="LapBimlat"/>
      <sheetName val="Verifikasi"/>
      <sheetName val="Ver1"/>
      <sheetName val="Ver1 (2)"/>
      <sheetName val="Ver1 (3)"/>
      <sheetName val="Ver1 (4)"/>
      <sheetName val="Ver1 (5)"/>
      <sheetName val="Ver1 (6)"/>
      <sheetName val="Ver1 (7)"/>
      <sheetName val="Ver1 (8)"/>
      <sheetName val="Ver1 (9)"/>
      <sheetName val="Ver1 (10)"/>
      <sheetName val="Madya"/>
      <sheetName val="Utama"/>
      <sheetName val="catatan"/>
      <sheetName val="COVER"/>
      <sheetName val="Slmt Dtg"/>
      <sheetName val="Menu pemb. KS"/>
      <sheetName val="Entry data awal"/>
      <sheetName val="Entry data-1"/>
      <sheetName val="HasSupAdm-1"/>
      <sheetName val="Rekomendasi-1"/>
      <sheetName val="Entry data-2"/>
      <sheetName val="HasSupAdm-2"/>
      <sheetName val="Rekomendasi-2"/>
      <sheetName val="Entry data-3"/>
      <sheetName val="HasSupAdm-3"/>
      <sheetName val="Rekomendasi-3"/>
      <sheetName val="Entry data-4"/>
      <sheetName val="HasSupAdm-4"/>
      <sheetName val="Rekomendasi-4"/>
      <sheetName val="Entry data-5"/>
      <sheetName val="HasSupAdm-5"/>
      <sheetName val="Rekomendasi-5"/>
      <sheetName val="Entry data-6"/>
      <sheetName val="HasSupAdm-6"/>
      <sheetName val="Rekomendasi-6"/>
      <sheetName val="Entry data-7"/>
      <sheetName val="HasSupAdm-7"/>
      <sheetName val="Rekomendasi-7"/>
      <sheetName val="Entry data-8"/>
      <sheetName val="HasSupAdm-8"/>
      <sheetName val="Rekomendasi-8"/>
      <sheetName val="Entry data-9"/>
      <sheetName val="HasSupAdm-9"/>
      <sheetName val="Rekomendasi-9"/>
      <sheetName val="Entry data-10"/>
      <sheetName val="HasSupAdm-10"/>
      <sheetName val="Rekomendasi-10"/>
      <sheetName val="SrtKet"/>
      <sheetName val="Entry data-1G"/>
      <sheetName val="HasSupAdm-1G"/>
      <sheetName val="Rek-1G"/>
      <sheetName val="Entry data-2G"/>
      <sheetName val="HasSupAdm-2G"/>
      <sheetName val="Rek-2G"/>
      <sheetName val="Entry data-3G"/>
      <sheetName val="HasSupAdm-3G"/>
      <sheetName val="Rek-3G"/>
      <sheetName val="Entry data-4G"/>
      <sheetName val="HasSupAdm-4G"/>
      <sheetName val="Rek-4G"/>
      <sheetName val="Entry data-5G"/>
      <sheetName val="HasSupAdm-5G"/>
      <sheetName val="Rek-5G"/>
      <sheetName val="Entry data-6G"/>
      <sheetName val="HasSupAdm-6G"/>
      <sheetName val="Rek-6G"/>
      <sheetName val="Entry data-7G"/>
      <sheetName val="HasSupAdm-7G"/>
      <sheetName val="Rek-7G"/>
      <sheetName val="Entry data-8G"/>
      <sheetName val="HasSupAdm-8G"/>
      <sheetName val="Rek-8G"/>
      <sheetName val="Entry data-9G"/>
      <sheetName val="HasSupAdm-9G"/>
      <sheetName val="Rek-9G"/>
      <sheetName val="Entry data-10G"/>
      <sheetName val="HasSupAdm-10G"/>
      <sheetName val="Rek-10G"/>
      <sheetName val="Surat Ket.G"/>
      <sheetName val="REKAP"/>
      <sheetName val="BAB IV-V"/>
      <sheetName val="MENU"/>
      <sheetName val="Sheet3-a-G"/>
      <sheetName val="Sheet3-G"/>
      <sheetName val="Sheet4 (2)"/>
      <sheetName val="Sheet5-G"/>
      <sheetName val="Sheet6-G"/>
      <sheetName val="Sheet7-G"/>
      <sheetName val="Sheet8 (2)"/>
      <sheetName val="Sheet9-G"/>
      <sheetName val="Sheet10-G"/>
      <sheetName val="Sheet11-G"/>
      <sheetName val="Srt.Ket-G"/>
      <sheetName val="Sheet13a-KS"/>
      <sheetName val="Sheet13-KS"/>
      <sheetName val="Sheet14-KS"/>
      <sheetName val="Sheet15-KS"/>
      <sheetName val="Sheet16-KS"/>
      <sheetName val="Srt.Ket-KS"/>
      <sheetName val="Daft. Hadir-KS"/>
      <sheetName val="BAB IV-V "/>
      <sheetName val="Menu-1"/>
      <sheetName val="PTS-Instr Data-Rekap-Srt Ket"/>
      <sheetName val="PTK-Instr Data-Rekap-Srt Ket"/>
      <sheetName val="BAB IV-V Gol.IV-D"/>
      <sheetName val="Proposal BAB IV-V Gol. &lt;IVD"/>
      <sheetName val="Contoh"/>
      <sheetName val="Penyusunan Prog"/>
      <sheetName val="Pemantauan"/>
      <sheetName val="Sheet3"/>
      <sheetName val="Sheet1"/>
      <sheetName val="1. Data Supervisi"/>
      <sheetName val="2. Cover Instrumen"/>
      <sheetName val="3. Instrumen "/>
      <sheetName val="4. Skor"/>
      <sheetName val="5. Lamp 1- Rekap Umum"/>
      <sheetName val="6. Laporan"/>
      <sheetName val="7. Hasil"/>
      <sheetName val="Sheet1 (2)"/>
      <sheetName val="1. Data Supervisi (2)"/>
      <sheetName val="2. Cover Instrumen (2)"/>
      <sheetName val="3. Instrumen  (2)"/>
      <sheetName val="4. Skor (2)"/>
      <sheetName val="5. Lamp 1- Rekap Umum (2)"/>
      <sheetName val="6. Laporan (2)"/>
      <sheetName val="7. Hasil (2)"/>
      <sheetName val="Sheet1 (3)"/>
      <sheetName val="1. Data Supervisi (3)"/>
      <sheetName val="2. Cover Instrumen (3)"/>
      <sheetName val="3. Instrumen  (3)"/>
      <sheetName val="4. Skor (3)"/>
      <sheetName val="5. Lamp 1- Rekap Umum (3)"/>
      <sheetName val="6. Laporan (3)"/>
      <sheetName val="7. Hasil (3)"/>
      <sheetName val="Sheet1 (4)"/>
      <sheetName val="1. Data Supervisi (4)"/>
      <sheetName val="2. Cover Instrumen (4)"/>
      <sheetName val="3. Instrumen  (4)"/>
      <sheetName val="4. Skor (4)"/>
      <sheetName val="5. Lamp 1- Rekap Umum (4)"/>
      <sheetName val="6. Laporan (4)"/>
      <sheetName val="7. Hasil (4)"/>
      <sheetName val="Sheet1 (5)"/>
      <sheetName val="1. Data Supervisi (5)"/>
      <sheetName val="2. Cover Instrumen (5)"/>
      <sheetName val="3. Instrumen  (5)"/>
      <sheetName val="4. Skor (5)"/>
      <sheetName val="5. Lamp 1- Rekap Umum (5)"/>
      <sheetName val="6. Laporan (5)"/>
      <sheetName val="7. Hasil (5)"/>
      <sheetName val="Sheet1 (6)"/>
      <sheetName val="1. Data Supervisi (6)"/>
      <sheetName val="2. Cover Instrumen (6)"/>
      <sheetName val="3. Instrumen  (6)"/>
      <sheetName val="4. Skor (6)"/>
      <sheetName val="5. Lamp 1- Rekap Umum (6)"/>
      <sheetName val="6. Laporan (6)"/>
      <sheetName val="7. Hasil (6)"/>
      <sheetName val="Sheet1 (7)"/>
      <sheetName val="1. Data Supervisi (7)"/>
      <sheetName val="2. Cover Instrumen (7)"/>
      <sheetName val="3. Instrumen  (7)"/>
      <sheetName val="4. Skor (7)"/>
      <sheetName val="5. Lamp 1- Rekap Umum (7)"/>
      <sheetName val="6. Laporan (7)"/>
      <sheetName val="7. Hasil (7)"/>
      <sheetName val="Sheet1 (8)"/>
      <sheetName val="1. Data Supervisi (8)"/>
      <sheetName val="2. Cover Instrumen (8)"/>
      <sheetName val="3. Instrumen  (8)"/>
      <sheetName val="4. Skor (8)"/>
      <sheetName val="5. Lamp 1- Rekap Umum (8)"/>
      <sheetName val="6. Laporan (8)"/>
      <sheetName val="7. Hasil (8)"/>
      <sheetName val="Sheet1 (9)"/>
      <sheetName val="1. Data Supervisi (9)"/>
      <sheetName val="2. Cover Instrumen (9)"/>
      <sheetName val="3. Instrumen  (9)"/>
      <sheetName val="4. Skor (9)"/>
      <sheetName val="5. Lamp 1- Rekap Umum (9)"/>
      <sheetName val="6. Laporan (9)"/>
      <sheetName val="7. Hasil (9)"/>
      <sheetName val="Sheet1 (10)"/>
      <sheetName val="1. Data Supervisi (10)"/>
      <sheetName val="2. Cover Instrumen (10)"/>
      <sheetName val="3. Instrumen  (10)"/>
      <sheetName val="4. Skor (10)"/>
      <sheetName val="5. Lamp 1- Rekap Umum (10)"/>
      <sheetName val="6. Laporan (10)"/>
      <sheetName val="7. Hasil (10)"/>
    </sheetNames>
    <sheetDataSet>
      <sheetData sheetId="0">
        <row r="23">
          <cell r="E23" t="str">
            <v>Dr. Rosilawti, M.Pd</v>
          </cell>
        </row>
        <row r="24">
          <cell r="E24" t="str">
            <v>196005201984121001</v>
          </cell>
        </row>
        <row r="38">
          <cell r="E38" t="str">
            <v>Jakarta Barat</v>
          </cell>
        </row>
        <row r="39">
          <cell r="E39" t="str">
            <v>7 April 2018</v>
          </cell>
        </row>
      </sheetData>
      <sheetData sheetId="1"/>
      <sheetData sheetId="2"/>
      <sheetData sheetId="3"/>
      <sheetData sheetId="4">
        <row r="500">
          <cell r="C500" t="str">
            <v>A</v>
          </cell>
        </row>
        <row r="501">
          <cell r="C501" t="str">
            <v>B</v>
          </cell>
        </row>
        <row r="502">
          <cell r="C502" t="str">
            <v>C</v>
          </cell>
        </row>
        <row r="503">
          <cell r="C503" t="str">
            <v>D</v>
          </cell>
        </row>
        <row r="504">
          <cell r="C504" t="str">
            <v>E</v>
          </cell>
        </row>
        <row r="505">
          <cell r="C505" t="str">
            <v>F</v>
          </cell>
        </row>
        <row r="506">
          <cell r="C506" t="str">
            <v>G</v>
          </cell>
        </row>
        <row r="507">
          <cell r="C507" t="str">
            <v>H</v>
          </cell>
        </row>
        <row r="508">
          <cell r="C508" t="str">
            <v>I</v>
          </cell>
        </row>
        <row r="509">
          <cell r="C509" t="str">
            <v>J</v>
          </cell>
        </row>
      </sheetData>
      <sheetData sheetId="5">
        <row r="537">
          <cell r="C537" t="str">
            <v>Pembina Utama Muda/  IV c</v>
          </cell>
        </row>
        <row r="538">
          <cell r="C538" t="str">
            <v>Penata/ III c</v>
          </cell>
        </row>
        <row r="539">
          <cell r="C539" t="str">
            <v>Penata Tk I/  III d</v>
          </cell>
        </row>
        <row r="540">
          <cell r="C540" t="str">
            <v>Pembina/ IV a</v>
          </cell>
        </row>
        <row r="541">
          <cell r="C541" t="str">
            <v>Pembina Tk I/  IV b</v>
          </cell>
        </row>
        <row r="542">
          <cell r="C542" t="str">
            <v>Pembina Utama Muda/  IV c</v>
          </cell>
        </row>
        <row r="543">
          <cell r="C543" t="str">
            <v>Pembina Utama Madya/  IV d</v>
          </cell>
        </row>
        <row r="544">
          <cell r="C544" t="str">
            <v>Pembina Utama/ IV 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46">
          <cell r="D46">
            <v>1</v>
          </cell>
          <cell r="E46" t="str">
            <v>Penata/ III c</v>
          </cell>
          <cell r="F46" t="str">
            <v>Pengawas Muda</v>
          </cell>
        </row>
        <row r="47">
          <cell r="D47">
            <v>2</v>
          </cell>
          <cell r="E47" t="str">
            <v>Penata Tk I/  III d</v>
          </cell>
          <cell r="F47" t="str">
            <v>Pengawas Muda</v>
          </cell>
        </row>
        <row r="48">
          <cell r="D48">
            <v>3</v>
          </cell>
          <cell r="E48" t="str">
            <v>Pembina/ IV a</v>
          </cell>
          <cell r="F48" t="str">
            <v>Pengawas Madya</v>
          </cell>
        </row>
        <row r="49">
          <cell r="D49">
            <v>4</v>
          </cell>
          <cell r="E49" t="str">
            <v>Pembina Tk I/  IV b</v>
          </cell>
          <cell r="F49" t="str">
            <v>Pengawas Madya</v>
          </cell>
        </row>
        <row r="50">
          <cell r="D50">
            <v>5</v>
          </cell>
          <cell r="E50" t="str">
            <v>Pembina Utama Muda/  IV c</v>
          </cell>
          <cell r="F50" t="str">
            <v>Pengawas Madya</v>
          </cell>
        </row>
        <row r="51">
          <cell r="D51">
            <v>6</v>
          </cell>
          <cell r="E51" t="str">
            <v>Pembina Utama Madya/  IV d</v>
          </cell>
          <cell r="F51" t="str">
            <v>Pengawas Utama</v>
          </cell>
        </row>
        <row r="52">
          <cell r="D52">
            <v>7</v>
          </cell>
          <cell r="E52" t="str">
            <v>Pembina Utama/ IV e</v>
          </cell>
          <cell r="F52" t="str">
            <v>Pengawas Utama</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row r="22">
          <cell r="M22">
            <v>1</v>
          </cell>
          <cell r="N22" t="str">
            <v>Pengatur Muda</v>
          </cell>
          <cell r="O22" t="str">
            <v>II/a</v>
          </cell>
          <cell r="P22" t="str">
            <v>Guru</v>
          </cell>
        </row>
        <row r="23">
          <cell r="M23">
            <v>2</v>
          </cell>
          <cell r="N23" t="str">
            <v>Pengatur Muda Tk I</v>
          </cell>
          <cell r="O23" t="str">
            <v>II/b</v>
          </cell>
          <cell r="P23" t="str">
            <v>Guru</v>
          </cell>
        </row>
        <row r="24">
          <cell r="M24">
            <v>3</v>
          </cell>
          <cell r="N24" t="str">
            <v>Pengatur</v>
          </cell>
          <cell r="O24" t="str">
            <v>II/c</v>
          </cell>
          <cell r="P24" t="str">
            <v>Guru</v>
          </cell>
        </row>
        <row r="25">
          <cell r="M25">
            <v>4</v>
          </cell>
          <cell r="N25" t="str">
            <v>Pengatur Tk I</v>
          </cell>
          <cell r="O25" t="str">
            <v>II/d</v>
          </cell>
          <cell r="P25" t="str">
            <v>Guru</v>
          </cell>
        </row>
        <row r="26">
          <cell r="M26">
            <v>5</v>
          </cell>
          <cell r="N26" t="str">
            <v>Penata Muda</v>
          </cell>
          <cell r="O26" t="str">
            <v>III/a</v>
          </cell>
          <cell r="P26" t="str">
            <v>Guru Pertama</v>
          </cell>
        </row>
        <row r="27">
          <cell r="M27">
            <v>6</v>
          </cell>
          <cell r="N27" t="str">
            <v>Penata Muda Tk I</v>
          </cell>
          <cell r="O27" t="str">
            <v>III/b</v>
          </cell>
          <cell r="P27" t="str">
            <v>Guru Pertama</v>
          </cell>
        </row>
        <row r="28">
          <cell r="M28">
            <v>7</v>
          </cell>
          <cell r="N28" t="str">
            <v>Penata</v>
          </cell>
          <cell r="O28" t="str">
            <v>III/c</v>
          </cell>
          <cell r="P28" t="str">
            <v>Guru Muda</v>
          </cell>
        </row>
        <row r="29">
          <cell r="M29">
            <v>8</v>
          </cell>
          <cell r="N29" t="str">
            <v>Penata Tk I</v>
          </cell>
          <cell r="O29" t="str">
            <v>III/d</v>
          </cell>
          <cell r="P29" t="str">
            <v>Guru Muda</v>
          </cell>
        </row>
        <row r="30">
          <cell r="M30">
            <v>9</v>
          </cell>
          <cell r="N30" t="str">
            <v>Pembina</v>
          </cell>
          <cell r="O30" t="str">
            <v>IV/a</v>
          </cell>
          <cell r="P30" t="str">
            <v>Guru Madya</v>
          </cell>
        </row>
        <row r="31">
          <cell r="M31">
            <v>10</v>
          </cell>
          <cell r="N31" t="str">
            <v>Pembina Tk I</v>
          </cell>
          <cell r="O31" t="str">
            <v>IV/b</v>
          </cell>
          <cell r="P31" t="str">
            <v>Guru Madya</v>
          </cell>
        </row>
        <row r="32">
          <cell r="M32">
            <v>11</v>
          </cell>
          <cell r="N32" t="str">
            <v>Pembina Utama Muda</v>
          </cell>
          <cell r="O32" t="str">
            <v>IV/c</v>
          </cell>
          <cell r="P32" t="str">
            <v>Guru Madya</v>
          </cell>
        </row>
        <row r="33">
          <cell r="M33">
            <v>12</v>
          </cell>
          <cell r="N33" t="str">
            <v>Pembina Utama Madya</v>
          </cell>
          <cell r="O33" t="str">
            <v>IV/d</v>
          </cell>
          <cell r="P33" t="str">
            <v>Guru Utama</v>
          </cell>
        </row>
      </sheetData>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sSMK"/>
      <sheetName val="ksSDMP"/>
      <sheetName val="ksTIK"/>
      <sheetName val="ksBK"/>
      <sheetName val="Sheet2"/>
      <sheetName val="ksPAUDSD"/>
      <sheetName val="DATA"/>
      <sheetName val="KH"/>
      <sheetName val="Respon"/>
      <sheetName val="Proporsi"/>
      <sheetName val="Idx"/>
      <sheetName val="Sheet1"/>
      <sheetName val="PAUDSD"/>
      <sheetName val="SDMP"/>
      <sheetName val="PK"/>
      <sheetName val="TIK"/>
      <sheetName val="BK"/>
      <sheetName val="SMK"/>
      <sheetName val="HOME"/>
      <sheetName val="Guna"/>
      <sheetName val="SJWTpk"/>
      <sheetName val="SJWTtik"/>
      <sheetName val="SJWTbk"/>
      <sheetName val="SJWT"/>
      <sheetName val="KS03"/>
      <sheetName val="KS02"/>
      <sheetName val="KS01"/>
      <sheetName val="PK2"/>
      <sheetName val="PK1"/>
      <sheetName val="TK2"/>
      <sheetName val="TK1"/>
      <sheetName val="MP01"/>
      <sheetName val="MP02"/>
      <sheetName val="BK01"/>
      <sheetName val="BK02"/>
      <sheetName val="TIK01"/>
      <sheetName val="TIK02"/>
      <sheetName val="DUDI2"/>
      <sheetName val="DUDI"/>
      <sheetName val="Guru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9">
          <cell r="K19" t="str">
            <v>Guru Mata Pelajaran</v>
          </cell>
        </row>
        <row r="20">
          <cell r="K20" t="str">
            <v>Guru BK</v>
          </cell>
        </row>
        <row r="21">
          <cell r="K21" t="str">
            <v>Guru TIK</v>
          </cell>
        </row>
        <row r="22">
          <cell r="K22" t="str">
            <v>Guru Kelas Tinggi</v>
          </cell>
        </row>
        <row r="23">
          <cell r="K23" t="str">
            <v>Guru Kelas Rendah/TK/P Khusus</v>
          </cell>
        </row>
        <row r="24">
          <cell r="K24" t="str">
            <v>Guru Kejuruan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
      <sheetName val="conv"/>
      <sheetName val="data"/>
      <sheetName val="DATA MC"/>
      <sheetName val="NILAI MC"/>
      <sheetName val="analisi MC"/>
      <sheetName val="PROSES MC"/>
      <sheetName val="GRFIK MC"/>
      <sheetName val="DATA UR"/>
      <sheetName val="Proses UR"/>
      <sheetName val="Analisis UR"/>
      <sheetName val="NILAI UR"/>
      <sheetName val="DIAGRAM UR"/>
      <sheetName val="Nil Gab"/>
      <sheetName val="Remed"/>
      <sheetName val="Perbaikan"/>
      <sheetName val="Saran"/>
      <sheetName val="dasek"/>
      <sheetName val="dagur"/>
      <sheetName val="sik1"/>
      <sheetName val="sik2"/>
      <sheetName val="sik3"/>
      <sheetName val="sik4"/>
      <sheetName val="sik5"/>
      <sheetName val="sik6"/>
      <sheetName val="sik7"/>
      <sheetName val="sik8"/>
      <sheetName val="rek1"/>
      <sheetName val="rek2"/>
      <sheetName val="rek3"/>
      <sheetName val="rek4"/>
      <sheetName val="rek5"/>
      <sheetName val="rek6"/>
      <sheetName val="rek7"/>
      <sheetName val="rek8"/>
      <sheetName val="ket1"/>
      <sheetName val="ket2"/>
      <sheetName val="ket3"/>
      <sheetName val="ket4"/>
      <sheetName val="ket5"/>
      <sheetName val="ket6"/>
      <sheetName val="ket7"/>
      <sheetName val="ket8"/>
      <sheetName val="peng1"/>
      <sheetName val="peng2"/>
      <sheetName val="peng3"/>
      <sheetName val="peng4"/>
      <sheetName val="peng5"/>
      <sheetName val="peng6"/>
      <sheetName val="peng7"/>
      <sheetName val="peng8"/>
      <sheetName val="Sheet1"/>
      <sheetName val="dasiUt"/>
      <sheetName val="jur1"/>
      <sheetName val="jur2"/>
      <sheetName val="jur3"/>
      <sheetName val="jur4"/>
      <sheetName val="jur5"/>
      <sheetName val="jur6"/>
      <sheetName val="jur7"/>
      <sheetName val="jur8"/>
      <sheetName val="ab1"/>
      <sheetName val="ab2"/>
      <sheetName val="ab3"/>
      <sheetName val="ab4"/>
      <sheetName val="ab5"/>
      <sheetName val="ab6"/>
      <sheetName val="ab7"/>
      <sheetName val="ab8"/>
      <sheetName val="skl"/>
      <sheetName val="ki-kd"/>
      <sheetName val="kkm"/>
      <sheetName val="kaldik"/>
      <sheetName val="me"/>
      <sheetName val="jadNgajar"/>
      <sheetName val="prota"/>
      <sheetName val="Buku"/>
      <sheetName val="EtikGuru"/>
      <sheetName val="IkrarGuru"/>
      <sheetName val="prosem"/>
      <sheetName val="Nil"/>
      <sheetName val="Pembiasaan"/>
      <sheetName val="Sila_Rpp"/>
      <sheetName val="analisis HU"/>
      <sheetName val="MenuKis"/>
      <sheetName val="DataKis"/>
      <sheetName val="database"/>
      <sheetName val="KartuPG"/>
      <sheetName val="RSoalEs"/>
      <sheetName val="Cover"/>
      <sheetName val="kartuESy"/>
      <sheetName val="Tatib"/>
      <sheetName val="DS"/>
      <sheetName val="EvDiri"/>
      <sheetName val="TindakL"/>
      <sheetName val="cov"/>
      <sheetName val="cov1"/>
      <sheetName val="admG"/>
      <sheetName val="Menut"/>
      <sheetName val="peringat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B4" t="str">
            <v xml:space="preserve"> 1-A</v>
          </cell>
          <cell r="C4" t="str">
            <v xml:space="preserve"> 1-B</v>
          </cell>
          <cell r="D4" t="str">
            <v xml:space="preserve"> 1-C</v>
          </cell>
          <cell r="E4" t="str">
            <v xml:space="preserve"> 1-D</v>
          </cell>
          <cell r="F4" t="str">
            <v xml:space="preserve"> 1-E</v>
          </cell>
          <cell r="G4" t="str">
            <v xml:space="preserve"> 1-F</v>
          </cell>
          <cell r="H4" t="str">
            <v xml:space="preserve"> 1-G</v>
          </cell>
          <cell r="I4" t="str">
            <v xml:space="preserve"> 1-H</v>
          </cell>
        </row>
        <row r="5">
          <cell r="B5" t="str">
            <v>ACHMAD SYAUQI</v>
          </cell>
          <cell r="C5" t="str">
            <v>ACHMAD BUKHORI</v>
          </cell>
          <cell r="D5">
            <v>0</v>
          </cell>
          <cell r="E5">
            <v>0</v>
          </cell>
          <cell r="F5">
            <v>0</v>
          </cell>
          <cell r="G5">
            <v>0</v>
          </cell>
          <cell r="H5">
            <v>0</v>
          </cell>
          <cell r="I5">
            <v>0</v>
          </cell>
        </row>
        <row r="6">
          <cell r="B6" t="str">
            <v>ADAM NURSAID</v>
          </cell>
          <cell r="C6" t="str">
            <v>ADRIAN IBNU RACHMAN</v>
          </cell>
          <cell r="D6">
            <v>0</v>
          </cell>
          <cell r="E6">
            <v>0</v>
          </cell>
          <cell r="F6">
            <v>0</v>
          </cell>
          <cell r="G6">
            <v>0</v>
          </cell>
          <cell r="H6">
            <v>0</v>
          </cell>
          <cell r="I6">
            <v>0</v>
          </cell>
        </row>
        <row r="7">
          <cell r="B7" t="str">
            <v>ADZRA NADIRA NUR AMALIA</v>
          </cell>
          <cell r="C7" t="str">
            <v>ALI SYEH ABU BAKAR</v>
          </cell>
          <cell r="D7">
            <v>0</v>
          </cell>
          <cell r="E7">
            <v>0</v>
          </cell>
          <cell r="F7">
            <v>0</v>
          </cell>
          <cell r="G7">
            <v>0</v>
          </cell>
          <cell r="H7">
            <v>0</v>
          </cell>
          <cell r="I7">
            <v>0</v>
          </cell>
        </row>
        <row r="8">
          <cell r="B8" t="str">
            <v>AHMANDA SYAHRIL GUSMAN</v>
          </cell>
          <cell r="C8" t="str">
            <v>ANDRE NAUFAL PUTRA</v>
          </cell>
          <cell r="D8">
            <v>0</v>
          </cell>
          <cell r="E8">
            <v>0</v>
          </cell>
          <cell r="F8">
            <v>0</v>
          </cell>
          <cell r="G8">
            <v>0</v>
          </cell>
          <cell r="H8">
            <v>0</v>
          </cell>
          <cell r="I8">
            <v>0</v>
          </cell>
        </row>
        <row r="9">
          <cell r="B9" t="str">
            <v>ARDIYANSYAH TEGAR RAMADAN</v>
          </cell>
          <cell r="C9" t="str">
            <v>ANGEL AULIA RAHMA</v>
          </cell>
          <cell r="D9">
            <v>0</v>
          </cell>
          <cell r="E9">
            <v>0</v>
          </cell>
          <cell r="F9">
            <v>0</v>
          </cell>
          <cell r="G9">
            <v>0</v>
          </cell>
          <cell r="H9">
            <v>0</v>
          </cell>
          <cell r="I9">
            <v>0</v>
          </cell>
        </row>
        <row r="10">
          <cell r="B10" t="str">
            <v>BONA  RAMADHANI  ZEIN</v>
          </cell>
          <cell r="C10" t="str">
            <v>CRUS PRADANA KUSUMA</v>
          </cell>
          <cell r="D10">
            <v>0</v>
          </cell>
          <cell r="E10">
            <v>0</v>
          </cell>
          <cell r="F10">
            <v>0</v>
          </cell>
          <cell r="G10">
            <v>0</v>
          </cell>
          <cell r="H10">
            <v>0</v>
          </cell>
          <cell r="I10">
            <v>0</v>
          </cell>
        </row>
        <row r="11">
          <cell r="B11" t="str">
            <v>BUNGA AMELIA</v>
          </cell>
          <cell r="C11" t="str">
            <v>DEA SITI APRIANTI</v>
          </cell>
          <cell r="D11">
            <v>0</v>
          </cell>
          <cell r="E11">
            <v>0</v>
          </cell>
          <cell r="F11">
            <v>0</v>
          </cell>
          <cell r="G11">
            <v>0</v>
          </cell>
          <cell r="H11">
            <v>0</v>
          </cell>
          <cell r="I11">
            <v>0</v>
          </cell>
        </row>
        <row r="12">
          <cell r="B12" t="str">
            <v>CHELSY MILKA NAIYALA SHOFYAN</v>
          </cell>
          <cell r="C12" t="str">
            <v>DHINI ARETA PUTRI PURWANTO</v>
          </cell>
          <cell r="D12">
            <v>0</v>
          </cell>
          <cell r="E12">
            <v>0</v>
          </cell>
          <cell r="F12">
            <v>0</v>
          </cell>
          <cell r="G12">
            <v>0</v>
          </cell>
          <cell r="H12">
            <v>0</v>
          </cell>
          <cell r="I12">
            <v>0</v>
          </cell>
        </row>
        <row r="13">
          <cell r="B13" t="str">
            <v>DANANG PRASETYO</v>
          </cell>
          <cell r="C13" t="str">
            <v>EKA PUTRI WULANDARI</v>
          </cell>
          <cell r="D13">
            <v>0</v>
          </cell>
          <cell r="E13">
            <v>0</v>
          </cell>
          <cell r="F13">
            <v>0</v>
          </cell>
          <cell r="G13">
            <v>0</v>
          </cell>
          <cell r="H13">
            <v>0</v>
          </cell>
          <cell r="I13">
            <v>0</v>
          </cell>
        </row>
        <row r="14">
          <cell r="B14" t="str">
            <v>DANIEL SAMUEL TUPALESSY</v>
          </cell>
          <cell r="C14" t="str">
            <v>FABIAN AHMAD KHALIEF</v>
          </cell>
          <cell r="D14">
            <v>0</v>
          </cell>
          <cell r="E14">
            <v>0</v>
          </cell>
          <cell r="F14">
            <v>0</v>
          </cell>
          <cell r="G14">
            <v>0</v>
          </cell>
          <cell r="H14">
            <v>0</v>
          </cell>
          <cell r="I14">
            <v>0</v>
          </cell>
        </row>
        <row r="15">
          <cell r="B15" t="str">
            <v>DUTA FAUZY DWITAMA</v>
          </cell>
          <cell r="C15" t="str">
            <v>FADIA QABILA PUTRI CANDRA</v>
          </cell>
          <cell r="D15">
            <v>0</v>
          </cell>
          <cell r="E15">
            <v>0</v>
          </cell>
          <cell r="F15">
            <v>0</v>
          </cell>
          <cell r="G15">
            <v>0</v>
          </cell>
          <cell r="H15">
            <v>0</v>
          </cell>
          <cell r="I15">
            <v>0</v>
          </cell>
        </row>
        <row r="16">
          <cell r="B16" t="str">
            <v>DWI RAMADHAN</v>
          </cell>
          <cell r="C16" t="str">
            <v>FAJAR RAMADHAN</v>
          </cell>
          <cell r="D16">
            <v>0</v>
          </cell>
          <cell r="E16">
            <v>0</v>
          </cell>
          <cell r="F16">
            <v>0</v>
          </cell>
          <cell r="G16">
            <v>0</v>
          </cell>
          <cell r="H16">
            <v>0</v>
          </cell>
          <cell r="I16">
            <v>0</v>
          </cell>
        </row>
        <row r="17">
          <cell r="B17" t="str">
            <v>ELSA RAHMA ALYA</v>
          </cell>
          <cell r="C17" t="str">
            <v>FATIMATU ZAHRA</v>
          </cell>
          <cell r="D17">
            <v>0</v>
          </cell>
          <cell r="E17">
            <v>0</v>
          </cell>
          <cell r="F17">
            <v>0</v>
          </cell>
          <cell r="G17">
            <v>0</v>
          </cell>
          <cell r="H17">
            <v>0</v>
          </cell>
          <cell r="I17">
            <v>0</v>
          </cell>
        </row>
        <row r="18">
          <cell r="B18" t="str">
            <v>FIKRI RAMDHONI HIDAYAT</v>
          </cell>
          <cell r="C18" t="str">
            <v>FERDIANSYAH MAULANA</v>
          </cell>
          <cell r="D18">
            <v>0</v>
          </cell>
          <cell r="E18">
            <v>0</v>
          </cell>
          <cell r="F18">
            <v>0</v>
          </cell>
          <cell r="G18">
            <v>0</v>
          </cell>
          <cell r="H18">
            <v>0</v>
          </cell>
          <cell r="I18">
            <v>0</v>
          </cell>
        </row>
        <row r="19">
          <cell r="B19" t="str">
            <v>GHINA ARLIENTA BALQIS KISWARA</v>
          </cell>
          <cell r="C19" t="str">
            <v>FERRY KUSUMA</v>
          </cell>
          <cell r="D19">
            <v>0</v>
          </cell>
          <cell r="E19">
            <v>0</v>
          </cell>
          <cell r="F19">
            <v>0</v>
          </cell>
          <cell r="G19">
            <v>0</v>
          </cell>
          <cell r="H19">
            <v>0</v>
          </cell>
          <cell r="I19">
            <v>0</v>
          </cell>
        </row>
        <row r="20">
          <cell r="B20" t="str">
            <v>GIDEON RAEL</v>
          </cell>
          <cell r="C20" t="str">
            <v>FITRAH AMELIA PRATIWI</v>
          </cell>
          <cell r="D20">
            <v>0</v>
          </cell>
          <cell r="E20">
            <v>0</v>
          </cell>
          <cell r="F20">
            <v>0</v>
          </cell>
          <cell r="G20">
            <v>0</v>
          </cell>
          <cell r="H20">
            <v>0</v>
          </cell>
          <cell r="I20">
            <v>0</v>
          </cell>
        </row>
        <row r="21">
          <cell r="B21" t="str">
            <v>GIVORSCHY SOPLANTILA</v>
          </cell>
          <cell r="C21" t="str">
            <v>FITRIYANIH</v>
          </cell>
          <cell r="D21">
            <v>0</v>
          </cell>
          <cell r="E21">
            <v>0</v>
          </cell>
          <cell r="F21">
            <v>0</v>
          </cell>
          <cell r="G21">
            <v>0</v>
          </cell>
          <cell r="H21">
            <v>0</v>
          </cell>
          <cell r="I21">
            <v>0</v>
          </cell>
        </row>
        <row r="22">
          <cell r="B22" t="str">
            <v>HAYFA NADIRA ANDRIANSYAH</v>
          </cell>
          <cell r="C22" t="str">
            <v>GUNTUR WIBOWO</v>
          </cell>
          <cell r="D22">
            <v>0</v>
          </cell>
          <cell r="E22">
            <v>0</v>
          </cell>
          <cell r="F22">
            <v>0</v>
          </cell>
          <cell r="G22">
            <v>0</v>
          </cell>
          <cell r="H22">
            <v>0</v>
          </cell>
          <cell r="I22">
            <v>0</v>
          </cell>
        </row>
        <row r="23">
          <cell r="B23" t="str">
            <v>ILHAM ISLAMET</v>
          </cell>
          <cell r="C23" t="str">
            <v>HEDI HIDAYAT</v>
          </cell>
          <cell r="D23">
            <v>0</v>
          </cell>
          <cell r="E23">
            <v>0</v>
          </cell>
          <cell r="F23">
            <v>0</v>
          </cell>
          <cell r="G23">
            <v>0</v>
          </cell>
          <cell r="H23">
            <v>0</v>
          </cell>
          <cell r="I23">
            <v>0</v>
          </cell>
        </row>
        <row r="24">
          <cell r="B24" t="str">
            <v>KARIN THERESIA</v>
          </cell>
          <cell r="C24" t="str">
            <v>IMAM AMIN NULLAH</v>
          </cell>
          <cell r="D24">
            <v>0</v>
          </cell>
          <cell r="E24">
            <v>0</v>
          </cell>
          <cell r="F24">
            <v>0</v>
          </cell>
          <cell r="G24">
            <v>0</v>
          </cell>
          <cell r="H24">
            <v>0</v>
          </cell>
          <cell r="I24">
            <v>0</v>
          </cell>
        </row>
        <row r="25">
          <cell r="B25" t="str">
            <v>MARIA MARGARETHA AUGUSTYNA</v>
          </cell>
          <cell r="C25" t="str">
            <v>MAYA DWI RAMADHANI</v>
          </cell>
          <cell r="D25">
            <v>0</v>
          </cell>
          <cell r="E25">
            <v>0</v>
          </cell>
          <cell r="F25">
            <v>0</v>
          </cell>
          <cell r="G25">
            <v>0</v>
          </cell>
          <cell r="H25">
            <v>0</v>
          </cell>
          <cell r="I25">
            <v>0</v>
          </cell>
        </row>
        <row r="26">
          <cell r="B26" t="str">
            <v>MARSELLA FAJ'RI DEHAN PRATAMA</v>
          </cell>
          <cell r="C26" t="str">
            <v>MOCHAMMAD BIMO SETIAWAN</v>
          </cell>
          <cell r="D26">
            <v>0</v>
          </cell>
          <cell r="E26">
            <v>0</v>
          </cell>
          <cell r="F26">
            <v>0</v>
          </cell>
          <cell r="G26">
            <v>0</v>
          </cell>
          <cell r="H26">
            <v>0</v>
          </cell>
          <cell r="I26">
            <v>0</v>
          </cell>
        </row>
        <row r="27">
          <cell r="B27" t="str">
            <v>MUHAMMAD ABDAN SYAKURO SIMBOLON</v>
          </cell>
          <cell r="C27" t="str">
            <v>MUHAMMAD NAJWAN PUTRA</v>
          </cell>
          <cell r="D27">
            <v>0</v>
          </cell>
          <cell r="E27">
            <v>0</v>
          </cell>
          <cell r="F27">
            <v>0</v>
          </cell>
          <cell r="G27">
            <v>0</v>
          </cell>
          <cell r="H27">
            <v>0</v>
          </cell>
          <cell r="I27">
            <v>0</v>
          </cell>
        </row>
        <row r="28">
          <cell r="B28" t="str">
            <v>MUHAMMAD ILHAM HILMI</v>
          </cell>
          <cell r="C28" t="str">
            <v>MUHAMMAD REVA ABYAN ISLAMI</v>
          </cell>
          <cell r="D28">
            <v>0</v>
          </cell>
          <cell r="E28">
            <v>0</v>
          </cell>
          <cell r="F28">
            <v>0</v>
          </cell>
          <cell r="G28">
            <v>0</v>
          </cell>
          <cell r="H28">
            <v>0</v>
          </cell>
          <cell r="I28">
            <v>0</v>
          </cell>
        </row>
        <row r="29">
          <cell r="B29" t="str">
            <v>MUHAMMAD RAVA ABIYYU ISLAMI</v>
          </cell>
          <cell r="C29" t="str">
            <v>NAOVAL NUR FAHLEFI</v>
          </cell>
          <cell r="D29">
            <v>0</v>
          </cell>
          <cell r="E29">
            <v>0</v>
          </cell>
          <cell r="F29">
            <v>0</v>
          </cell>
          <cell r="G29">
            <v>0</v>
          </cell>
          <cell r="H29">
            <v>0</v>
          </cell>
          <cell r="I29">
            <v>0</v>
          </cell>
        </row>
        <row r="30">
          <cell r="B30" t="str">
            <v>NANDAR ADE PUTRA</v>
          </cell>
          <cell r="C30" t="str">
            <v>RAHMAH CHANTIKA RUSTIYONO PUTR</v>
          </cell>
          <cell r="D30">
            <v>0</v>
          </cell>
          <cell r="E30">
            <v>0</v>
          </cell>
          <cell r="F30">
            <v>0</v>
          </cell>
          <cell r="G30">
            <v>0</v>
          </cell>
          <cell r="H30">
            <v>0</v>
          </cell>
          <cell r="I30">
            <v>0</v>
          </cell>
        </row>
        <row r="31">
          <cell r="B31" t="str">
            <v>NATASYA ZAHRA RIYANTI</v>
          </cell>
          <cell r="C31" t="str">
            <v>RAHMAH HIDAYAH</v>
          </cell>
          <cell r="D31">
            <v>0</v>
          </cell>
          <cell r="E31">
            <v>0</v>
          </cell>
          <cell r="F31">
            <v>0</v>
          </cell>
          <cell r="G31">
            <v>0</v>
          </cell>
          <cell r="H31">
            <v>0</v>
          </cell>
          <cell r="I31">
            <v>0</v>
          </cell>
        </row>
        <row r="32">
          <cell r="B32" t="str">
            <v>NOVA JOJOR</v>
          </cell>
          <cell r="C32" t="str">
            <v>RAINER ADITYATAMA</v>
          </cell>
          <cell r="D32">
            <v>0</v>
          </cell>
          <cell r="E32">
            <v>0</v>
          </cell>
          <cell r="F32">
            <v>0</v>
          </cell>
          <cell r="G32">
            <v>0</v>
          </cell>
          <cell r="H32">
            <v>0</v>
          </cell>
          <cell r="I32">
            <v>0</v>
          </cell>
        </row>
        <row r="33">
          <cell r="B33" t="str">
            <v>NOVA KHAIRANI AKHZA</v>
          </cell>
          <cell r="C33" t="str">
            <v>RIASTANIA ANJANI</v>
          </cell>
          <cell r="D33">
            <v>0</v>
          </cell>
          <cell r="E33">
            <v>0</v>
          </cell>
          <cell r="F33">
            <v>0</v>
          </cell>
          <cell r="G33">
            <v>0</v>
          </cell>
          <cell r="H33">
            <v>0</v>
          </cell>
          <cell r="I33">
            <v>0</v>
          </cell>
        </row>
        <row r="34">
          <cell r="B34" t="str">
            <v>PUTRA EKA WIBOWO</v>
          </cell>
          <cell r="C34" t="str">
            <v>RIFAT VALDERAMA</v>
          </cell>
          <cell r="D34">
            <v>0</v>
          </cell>
          <cell r="E34">
            <v>0</v>
          </cell>
          <cell r="F34">
            <v>0</v>
          </cell>
          <cell r="G34">
            <v>0</v>
          </cell>
          <cell r="H34">
            <v>0</v>
          </cell>
          <cell r="I34">
            <v>0</v>
          </cell>
        </row>
        <row r="35">
          <cell r="B35" t="str">
            <v>RIANA KHOIRUN NISSA</v>
          </cell>
          <cell r="C35" t="str">
            <v>SADDAM ARYO PUTRANTO</v>
          </cell>
          <cell r="D35">
            <v>0</v>
          </cell>
          <cell r="E35">
            <v>0</v>
          </cell>
          <cell r="F35">
            <v>0</v>
          </cell>
          <cell r="G35">
            <v>0</v>
          </cell>
          <cell r="H35">
            <v>0</v>
          </cell>
          <cell r="I35">
            <v>0</v>
          </cell>
        </row>
        <row r="36">
          <cell r="B36" t="str">
            <v>RIZKY AZKA RAMADHAN</v>
          </cell>
          <cell r="C36" t="str">
            <v>SAFIRA RAMADHANI BUDIMAN</v>
          </cell>
          <cell r="D36">
            <v>0</v>
          </cell>
          <cell r="E36">
            <v>0</v>
          </cell>
          <cell r="F36">
            <v>0</v>
          </cell>
          <cell r="G36">
            <v>0</v>
          </cell>
          <cell r="H36">
            <v>0</v>
          </cell>
          <cell r="I36">
            <v>0</v>
          </cell>
        </row>
        <row r="37">
          <cell r="B37" t="str">
            <v>SHARFANI RAMADHAN OKTAVIANTO</v>
          </cell>
          <cell r="C37" t="str">
            <v>SALMA SABRINA</v>
          </cell>
          <cell r="D37">
            <v>0</v>
          </cell>
          <cell r="E37">
            <v>0</v>
          </cell>
          <cell r="F37">
            <v>0</v>
          </cell>
          <cell r="G37">
            <v>0</v>
          </cell>
          <cell r="H37">
            <v>0</v>
          </cell>
          <cell r="I37">
            <v>0</v>
          </cell>
        </row>
        <row r="38">
          <cell r="B38" t="str">
            <v>SYAIPUL BASYRI</v>
          </cell>
          <cell r="C38" t="str">
            <v>SYAKIRA SALSABILA</v>
          </cell>
          <cell r="D38">
            <v>0</v>
          </cell>
          <cell r="E38">
            <v>0</v>
          </cell>
          <cell r="F38">
            <v>0</v>
          </cell>
          <cell r="G38">
            <v>0</v>
          </cell>
          <cell r="H38">
            <v>0</v>
          </cell>
          <cell r="I38">
            <v>0</v>
          </cell>
        </row>
        <row r="39">
          <cell r="B39" t="str">
            <v>SYIPA AMANATUNNISA</v>
          </cell>
          <cell r="C39" t="str">
            <v>ZHIRA SALSABILLA SYARIEL</v>
          </cell>
          <cell r="D39">
            <v>0</v>
          </cell>
          <cell r="E39">
            <v>0</v>
          </cell>
          <cell r="F39">
            <v>0</v>
          </cell>
          <cell r="G39">
            <v>0</v>
          </cell>
          <cell r="H39">
            <v>0</v>
          </cell>
          <cell r="I39">
            <v>0</v>
          </cell>
        </row>
        <row r="40">
          <cell r="B40" t="str">
            <v>YOSHIKA PUTRI KEZIA WULANDARI</v>
          </cell>
          <cell r="C40">
            <v>0</v>
          </cell>
          <cell r="D40">
            <v>0</v>
          </cell>
          <cell r="E40">
            <v>0</v>
          </cell>
          <cell r="F40">
            <v>0</v>
          </cell>
          <cell r="G40">
            <v>0</v>
          </cell>
          <cell r="H40">
            <v>0</v>
          </cell>
          <cell r="I40">
            <v>0</v>
          </cell>
        </row>
        <row r="41">
          <cell r="B41">
            <v>0</v>
          </cell>
          <cell r="C41">
            <v>0</v>
          </cell>
          <cell r="D41">
            <v>0</v>
          </cell>
          <cell r="E41">
            <v>0</v>
          </cell>
          <cell r="F41">
            <v>0</v>
          </cell>
          <cell r="G41">
            <v>0</v>
          </cell>
          <cell r="H41">
            <v>0</v>
          </cell>
          <cell r="I41">
            <v>0</v>
          </cell>
        </row>
        <row r="42">
          <cell r="B42">
            <v>0</v>
          </cell>
          <cell r="C42">
            <v>0</v>
          </cell>
          <cell r="D42">
            <v>0</v>
          </cell>
          <cell r="E42">
            <v>0</v>
          </cell>
          <cell r="F42">
            <v>0</v>
          </cell>
          <cell r="G42">
            <v>0</v>
          </cell>
          <cell r="H42">
            <v>0</v>
          </cell>
          <cell r="I42">
            <v>0</v>
          </cell>
        </row>
        <row r="43">
          <cell r="B43">
            <v>0</v>
          </cell>
          <cell r="C43">
            <v>0</v>
          </cell>
          <cell r="D43">
            <v>0</v>
          </cell>
          <cell r="E43">
            <v>0</v>
          </cell>
          <cell r="F43">
            <v>0</v>
          </cell>
          <cell r="G43">
            <v>0</v>
          </cell>
          <cell r="H43">
            <v>0</v>
          </cell>
          <cell r="I43">
            <v>0</v>
          </cell>
        </row>
        <row r="44">
          <cell r="B44">
            <v>0</v>
          </cell>
          <cell r="C44">
            <v>0</v>
          </cell>
          <cell r="D44">
            <v>0</v>
          </cell>
          <cell r="E44">
            <v>0</v>
          </cell>
          <cell r="F44">
            <v>0</v>
          </cell>
          <cell r="G44">
            <v>0</v>
          </cell>
          <cell r="H44">
            <v>0</v>
          </cell>
          <cell r="I44">
            <v>0</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ow r="8">
          <cell r="D8">
            <v>1</v>
          </cell>
          <cell r="E8" t="str">
            <v>(Alquran)
Menerapkan hukum bacaan qalqalah  dan ra</v>
          </cell>
        </row>
        <row r="9">
          <cell r="D9">
            <v>0</v>
          </cell>
          <cell r="E9">
            <v>0</v>
          </cell>
        </row>
        <row r="10">
          <cell r="D10">
            <v>2</v>
          </cell>
          <cell r="E10" t="str">
            <v>(Aqidah)
Meningkatkan keimanan kepada kitab-kitab Allah</v>
          </cell>
        </row>
        <row r="11">
          <cell r="D11">
            <v>0</v>
          </cell>
          <cell r="E11">
            <v>0</v>
          </cell>
        </row>
        <row r="12">
          <cell r="D12">
            <v>0</v>
          </cell>
          <cell r="E12">
            <v>0</v>
          </cell>
        </row>
        <row r="13">
          <cell r="D13">
            <v>3</v>
          </cell>
          <cell r="E13" t="str">
            <v>(Akhlak)
Membiasakan perilaku terpuji</v>
          </cell>
        </row>
        <row r="14">
          <cell r="D14">
            <v>0</v>
          </cell>
          <cell r="E14">
            <v>0</v>
          </cell>
        </row>
        <row r="15">
          <cell r="D15">
            <v>0</v>
          </cell>
          <cell r="E15">
            <v>0</v>
          </cell>
        </row>
        <row r="16">
          <cell r="D16">
            <v>4</v>
          </cell>
          <cell r="E16" t="str">
            <v xml:space="preserve">(Akhlak)
Menghindari perilaku tercela </v>
          </cell>
        </row>
        <row r="17">
          <cell r="D17">
            <v>0</v>
          </cell>
          <cell r="E17">
            <v>0</v>
          </cell>
        </row>
        <row r="18">
          <cell r="D18">
            <v>0</v>
          </cell>
          <cell r="E18">
            <v>0</v>
          </cell>
        </row>
        <row r="19">
          <cell r="D19">
            <v>5</v>
          </cell>
          <cell r="E19" t="str">
            <v>(Fiqih)
Mengenal tatacara shalat sunnat</v>
          </cell>
        </row>
        <row r="20">
          <cell r="D20">
            <v>0</v>
          </cell>
          <cell r="E20">
            <v>0</v>
          </cell>
        </row>
        <row r="21">
          <cell r="D21">
            <v>6</v>
          </cell>
          <cell r="E21" t="str">
            <v>(Fiqih): 
Memahami macam-macam sujud</v>
          </cell>
        </row>
        <row r="22">
          <cell r="D22">
            <v>0</v>
          </cell>
          <cell r="E22">
            <v>0</v>
          </cell>
        </row>
        <row r="23">
          <cell r="D23">
            <v>0</v>
          </cell>
          <cell r="E23">
            <v>0</v>
          </cell>
        </row>
        <row r="24">
          <cell r="D24">
            <v>7</v>
          </cell>
          <cell r="E24" t="str">
            <v>(Fiqih): 
Memahami tatacara puasa</v>
          </cell>
        </row>
        <row r="25">
          <cell r="D25">
            <v>0</v>
          </cell>
          <cell r="E25">
            <v>0</v>
          </cell>
        </row>
        <row r="26">
          <cell r="D26">
            <v>0</v>
          </cell>
          <cell r="E26">
            <v>0</v>
          </cell>
        </row>
        <row r="27">
          <cell r="D27">
            <v>0</v>
          </cell>
          <cell r="E27">
            <v>0</v>
          </cell>
        </row>
        <row r="28">
          <cell r="D28">
            <v>8</v>
          </cell>
          <cell r="E28" t="str">
            <v>(Fiqih): 
Memahami zakat</v>
          </cell>
        </row>
        <row r="29">
          <cell r="D29">
            <v>0</v>
          </cell>
          <cell r="E29">
            <v>0</v>
          </cell>
        </row>
        <row r="30">
          <cell r="D30">
            <v>0</v>
          </cell>
          <cell r="E30">
            <v>0</v>
          </cell>
        </row>
        <row r="31">
          <cell r="D31">
            <v>0</v>
          </cell>
          <cell r="E31">
            <v>0</v>
          </cell>
        </row>
        <row r="32">
          <cell r="D32">
            <v>9</v>
          </cell>
          <cell r="E32" t="str">
            <v>(Tarikh dan Kebudayaan Islam): 
Memahami sejarah Nabi Muhammad Saw.</v>
          </cell>
        </row>
        <row r="33">
          <cell r="D33">
            <v>0</v>
          </cell>
          <cell r="E33">
            <v>0</v>
          </cell>
        </row>
        <row r="34">
          <cell r="D34">
            <v>0</v>
          </cell>
          <cell r="E34">
            <v>0</v>
          </cell>
        </row>
        <row r="35">
          <cell r="D35">
            <v>0</v>
          </cell>
          <cell r="E35">
            <v>0</v>
          </cell>
        </row>
        <row r="36">
          <cell r="D36">
            <v>0</v>
          </cell>
          <cell r="E36">
            <v>0</v>
          </cell>
        </row>
        <row r="37">
          <cell r="D37">
            <v>0</v>
          </cell>
          <cell r="E37">
            <v>0</v>
          </cell>
        </row>
        <row r="38">
          <cell r="D38">
            <v>0</v>
          </cell>
          <cell r="E38">
            <v>0</v>
          </cell>
        </row>
        <row r="39">
          <cell r="D39">
            <v>0</v>
          </cell>
          <cell r="E39">
            <v>0</v>
          </cell>
        </row>
        <row r="40">
          <cell r="D40">
            <v>0</v>
          </cell>
          <cell r="E40">
            <v>0</v>
          </cell>
        </row>
        <row r="41">
          <cell r="D41">
            <v>0</v>
          </cell>
          <cell r="E41">
            <v>0</v>
          </cell>
        </row>
        <row r="42">
          <cell r="D42">
            <v>0</v>
          </cell>
          <cell r="E42">
            <v>0</v>
          </cell>
        </row>
      </sheetData>
      <sheetData sheetId="76"/>
      <sheetData sheetId="77"/>
      <sheetData sheetId="78"/>
      <sheetData sheetId="79"/>
      <sheetData sheetId="80"/>
      <sheetData sheetId="81"/>
      <sheetData sheetId="82"/>
      <sheetData sheetId="83"/>
      <sheetData sheetId="84"/>
      <sheetData sheetId="85"/>
      <sheetData sheetId="86">
        <row r="4">
          <cell r="G4" t="str">
            <v>SOAL</v>
          </cell>
        </row>
        <row r="5">
          <cell r="G5">
            <v>0</v>
          </cell>
        </row>
        <row r="6">
          <cell r="A6">
            <v>1</v>
          </cell>
          <cell r="B6" t="str">
            <v>1. Memahami penggunaan teknologi informasi dan komunikasi, dan prospeknya di masa mendatang</v>
          </cell>
          <cell r="C6" t="str">
            <v>1. 1. Mengidentifikasi berbagai peralatan teknologi informasi dan komunikasi</v>
          </cell>
          <cell r="D6" t="str">
            <v>Peralatan teknologi informasi dan komunikasi</v>
          </cell>
          <cell r="E6" t="str">
            <v xml:space="preserve"> Mengidentifikasi peralatan teknologi informasi dan komunikasi di berbagai bidang dengan cermat dan berhati-hati
 Menjelaskan fungsi berbagai peralatan teknologi informasi dan komunikasi dengan berfikir logis
</v>
          </cell>
          <cell r="F6" t="str">
            <v>Buku Paket &amp; Perangkat TIK (komputer, telepon/ hand-phone, faximail, multi media dll.),
buku paket, lembar kerja</v>
          </cell>
          <cell r="G6" t="str">
            <v>Komputer berasal dari kata "To Compute", yang mempunyai arti…..</v>
          </cell>
          <cell r="H6" t="str">
            <v>A</v>
          </cell>
          <cell r="I6" t="str">
            <v>Alat hitung</v>
          </cell>
          <cell r="J6" t="str">
            <v>Berhitung</v>
          </cell>
          <cell r="K6" t="str">
            <v>Komputer</v>
          </cell>
          <cell r="L6" t="str">
            <v>Kalkulator</v>
          </cell>
        </row>
        <row r="7">
          <cell r="A7">
            <v>2</v>
          </cell>
          <cell r="B7" t="str">
            <v>1. Memahami penggunaan teknologi informasi dan komunikasi, dan prospeknya di masa mendatang</v>
          </cell>
          <cell r="C7" t="str">
            <v>1. 1. Mengidentifikasi berbagai peralatan teknologi informasi dan komunikasi</v>
          </cell>
          <cell r="D7" t="str">
            <v>Peralatan teknologi informasi dan komunikasi</v>
          </cell>
          <cell r="E7" t="str">
            <v xml:space="preserve"> Mengidentifikasi peralatan teknologi informasi dan komunikasi di berbagai bidang dengan cermat dan berhati-hati
 Menjelaskan fungsi berbagai peralatan teknologi informasi dan komunikasi dengan berfikir logis
</v>
          </cell>
          <cell r="F7" t="str">
            <v>Buku Paket &amp; Perangkat TIK (komputer, telepon/ hand-phone, faximail, multi media dll.),
buku paket, lembar kerja</v>
          </cell>
          <cell r="G7" t="str">
            <v>Bagian komputer yang termasuk alat input adalah….</v>
          </cell>
          <cell r="H7" t="str">
            <v>B</v>
          </cell>
          <cell r="I7" t="str">
            <v>Monitor</v>
          </cell>
          <cell r="J7" t="str">
            <v>Keyboard</v>
          </cell>
          <cell r="K7" t="str">
            <v>CPU</v>
          </cell>
          <cell r="L7" t="str">
            <v>Speaker</v>
          </cell>
        </row>
        <row r="8">
          <cell r="A8">
            <v>3</v>
          </cell>
          <cell r="B8">
            <v>0</v>
          </cell>
          <cell r="C8">
            <v>0</v>
          </cell>
          <cell r="D8">
            <v>0</v>
          </cell>
          <cell r="E8">
            <v>0</v>
          </cell>
          <cell r="F8">
            <v>0</v>
          </cell>
          <cell r="G8">
            <v>0</v>
          </cell>
          <cell r="H8">
            <v>0</v>
          </cell>
          <cell r="I8">
            <v>0</v>
          </cell>
          <cell r="J8">
            <v>0</v>
          </cell>
          <cell r="K8">
            <v>0</v>
          </cell>
          <cell r="L8">
            <v>0</v>
          </cell>
        </row>
        <row r="9">
          <cell r="A9">
            <v>4</v>
          </cell>
          <cell r="B9">
            <v>0</v>
          </cell>
          <cell r="C9">
            <v>0</v>
          </cell>
          <cell r="D9">
            <v>0</v>
          </cell>
          <cell r="E9">
            <v>0</v>
          </cell>
          <cell r="F9">
            <v>0</v>
          </cell>
          <cell r="G9">
            <v>0</v>
          </cell>
          <cell r="H9">
            <v>0</v>
          </cell>
          <cell r="I9">
            <v>0</v>
          </cell>
          <cell r="J9">
            <v>0</v>
          </cell>
          <cell r="K9">
            <v>0</v>
          </cell>
          <cell r="L9">
            <v>0</v>
          </cell>
        </row>
        <row r="10">
          <cell r="A10">
            <v>5</v>
          </cell>
          <cell r="B10">
            <v>0</v>
          </cell>
          <cell r="C10">
            <v>0</v>
          </cell>
          <cell r="D10">
            <v>0</v>
          </cell>
          <cell r="E10">
            <v>0</v>
          </cell>
          <cell r="F10">
            <v>0</v>
          </cell>
          <cell r="G10">
            <v>0</v>
          </cell>
          <cell r="H10">
            <v>0</v>
          </cell>
          <cell r="I10">
            <v>0</v>
          </cell>
          <cell r="J10">
            <v>0</v>
          </cell>
          <cell r="K10">
            <v>0</v>
          </cell>
          <cell r="L10">
            <v>0</v>
          </cell>
        </row>
        <row r="11">
          <cell r="A11">
            <v>6</v>
          </cell>
          <cell r="B11">
            <v>0</v>
          </cell>
          <cell r="C11">
            <v>0</v>
          </cell>
          <cell r="D11">
            <v>0</v>
          </cell>
          <cell r="E11">
            <v>0</v>
          </cell>
          <cell r="F11">
            <v>0</v>
          </cell>
          <cell r="G11">
            <v>0</v>
          </cell>
          <cell r="H11">
            <v>0</v>
          </cell>
          <cell r="I11">
            <v>0</v>
          </cell>
          <cell r="J11">
            <v>0</v>
          </cell>
          <cell r="K11">
            <v>0</v>
          </cell>
          <cell r="L11">
            <v>0</v>
          </cell>
        </row>
        <row r="12">
          <cell r="A12">
            <v>7</v>
          </cell>
          <cell r="B12">
            <v>0</v>
          </cell>
          <cell r="C12">
            <v>0</v>
          </cell>
          <cell r="D12">
            <v>0</v>
          </cell>
          <cell r="E12">
            <v>0</v>
          </cell>
          <cell r="F12">
            <v>0</v>
          </cell>
          <cell r="G12">
            <v>0</v>
          </cell>
          <cell r="H12">
            <v>0</v>
          </cell>
          <cell r="I12">
            <v>0</v>
          </cell>
          <cell r="J12">
            <v>0</v>
          </cell>
          <cell r="K12">
            <v>0</v>
          </cell>
          <cell r="L12">
            <v>0</v>
          </cell>
        </row>
        <row r="13">
          <cell r="A13">
            <v>8</v>
          </cell>
          <cell r="B13">
            <v>0</v>
          </cell>
          <cell r="C13">
            <v>0</v>
          </cell>
          <cell r="D13">
            <v>0</v>
          </cell>
          <cell r="E13">
            <v>0</v>
          </cell>
          <cell r="F13">
            <v>0</v>
          </cell>
          <cell r="G13">
            <v>0</v>
          </cell>
          <cell r="H13">
            <v>0</v>
          </cell>
          <cell r="I13">
            <v>0</v>
          </cell>
          <cell r="J13">
            <v>0</v>
          </cell>
          <cell r="K13">
            <v>0</v>
          </cell>
          <cell r="L13">
            <v>0</v>
          </cell>
        </row>
        <row r="14">
          <cell r="A14">
            <v>9</v>
          </cell>
          <cell r="B14">
            <v>0</v>
          </cell>
          <cell r="C14">
            <v>0</v>
          </cell>
          <cell r="D14">
            <v>0</v>
          </cell>
          <cell r="E14">
            <v>0</v>
          </cell>
          <cell r="F14">
            <v>0</v>
          </cell>
          <cell r="G14">
            <v>0</v>
          </cell>
          <cell r="H14">
            <v>0</v>
          </cell>
          <cell r="I14">
            <v>0</v>
          </cell>
          <cell r="J14">
            <v>0</v>
          </cell>
          <cell r="K14">
            <v>0</v>
          </cell>
          <cell r="L14">
            <v>0</v>
          </cell>
        </row>
        <row r="15">
          <cell r="A15">
            <v>10</v>
          </cell>
          <cell r="B15">
            <v>0</v>
          </cell>
          <cell r="C15">
            <v>0</v>
          </cell>
          <cell r="D15">
            <v>0</v>
          </cell>
          <cell r="E15">
            <v>0</v>
          </cell>
          <cell r="F15">
            <v>0</v>
          </cell>
          <cell r="G15">
            <v>0</v>
          </cell>
          <cell r="H15">
            <v>0</v>
          </cell>
          <cell r="I15">
            <v>0</v>
          </cell>
          <cell r="J15">
            <v>0</v>
          </cell>
          <cell r="K15">
            <v>0</v>
          </cell>
          <cell r="L15">
            <v>0</v>
          </cell>
        </row>
        <row r="16">
          <cell r="A16">
            <v>11</v>
          </cell>
          <cell r="B16">
            <v>0</v>
          </cell>
          <cell r="C16">
            <v>0</v>
          </cell>
          <cell r="D16">
            <v>0</v>
          </cell>
          <cell r="E16">
            <v>0</v>
          </cell>
          <cell r="F16">
            <v>0</v>
          </cell>
          <cell r="G16">
            <v>0</v>
          </cell>
          <cell r="H16">
            <v>0</v>
          </cell>
          <cell r="I16">
            <v>0</v>
          </cell>
          <cell r="J16">
            <v>0</v>
          </cell>
          <cell r="K16">
            <v>0</v>
          </cell>
          <cell r="L16">
            <v>0</v>
          </cell>
        </row>
        <row r="17">
          <cell r="A17">
            <v>12</v>
          </cell>
          <cell r="B17">
            <v>0</v>
          </cell>
          <cell r="C17">
            <v>0</v>
          </cell>
          <cell r="D17">
            <v>0</v>
          </cell>
          <cell r="E17">
            <v>0</v>
          </cell>
          <cell r="F17">
            <v>0</v>
          </cell>
          <cell r="G17">
            <v>0</v>
          </cell>
          <cell r="H17">
            <v>0</v>
          </cell>
          <cell r="I17">
            <v>0</v>
          </cell>
          <cell r="J17">
            <v>0</v>
          </cell>
          <cell r="K17">
            <v>0</v>
          </cell>
          <cell r="L17">
            <v>0</v>
          </cell>
        </row>
        <row r="18">
          <cell r="A18">
            <v>13</v>
          </cell>
          <cell r="B18">
            <v>0</v>
          </cell>
          <cell r="C18">
            <v>0</v>
          </cell>
          <cell r="D18">
            <v>0</v>
          </cell>
          <cell r="E18">
            <v>0</v>
          </cell>
          <cell r="F18">
            <v>0</v>
          </cell>
          <cell r="G18">
            <v>0</v>
          </cell>
          <cell r="H18">
            <v>0</v>
          </cell>
          <cell r="I18">
            <v>0</v>
          </cell>
          <cell r="J18">
            <v>0</v>
          </cell>
          <cell r="K18">
            <v>0</v>
          </cell>
          <cell r="L18">
            <v>0</v>
          </cell>
        </row>
        <row r="19">
          <cell r="A19">
            <v>14</v>
          </cell>
          <cell r="B19">
            <v>0</v>
          </cell>
          <cell r="C19">
            <v>0</v>
          </cell>
          <cell r="D19">
            <v>0</v>
          </cell>
          <cell r="E19">
            <v>0</v>
          </cell>
          <cell r="F19">
            <v>0</v>
          </cell>
          <cell r="G19">
            <v>0</v>
          </cell>
          <cell r="H19">
            <v>0</v>
          </cell>
          <cell r="I19">
            <v>0</v>
          </cell>
          <cell r="J19">
            <v>0</v>
          </cell>
          <cell r="K19">
            <v>0</v>
          </cell>
          <cell r="L19">
            <v>0</v>
          </cell>
        </row>
        <row r="20">
          <cell r="A20">
            <v>15</v>
          </cell>
          <cell r="B20">
            <v>0</v>
          </cell>
          <cell r="C20">
            <v>0</v>
          </cell>
          <cell r="D20">
            <v>0</v>
          </cell>
          <cell r="E20">
            <v>0</v>
          </cell>
          <cell r="F20">
            <v>0</v>
          </cell>
          <cell r="G20">
            <v>0</v>
          </cell>
          <cell r="H20">
            <v>0</v>
          </cell>
          <cell r="I20">
            <v>0</v>
          </cell>
          <cell r="J20">
            <v>0</v>
          </cell>
          <cell r="K20">
            <v>0</v>
          </cell>
          <cell r="L20">
            <v>0</v>
          </cell>
        </row>
        <row r="21">
          <cell r="A21">
            <v>16</v>
          </cell>
          <cell r="B21">
            <v>0</v>
          </cell>
          <cell r="C21">
            <v>0</v>
          </cell>
          <cell r="D21">
            <v>0</v>
          </cell>
          <cell r="E21">
            <v>0</v>
          </cell>
          <cell r="F21">
            <v>0</v>
          </cell>
          <cell r="G21">
            <v>0</v>
          </cell>
          <cell r="H21">
            <v>0</v>
          </cell>
          <cell r="I21">
            <v>0</v>
          </cell>
          <cell r="J21">
            <v>0</v>
          </cell>
          <cell r="K21">
            <v>0</v>
          </cell>
          <cell r="L21">
            <v>0</v>
          </cell>
        </row>
        <row r="22">
          <cell r="A22">
            <v>17</v>
          </cell>
          <cell r="B22">
            <v>0</v>
          </cell>
          <cell r="C22">
            <v>0</v>
          </cell>
          <cell r="D22">
            <v>0</v>
          </cell>
          <cell r="E22">
            <v>0</v>
          </cell>
          <cell r="F22">
            <v>0</v>
          </cell>
          <cell r="G22">
            <v>0</v>
          </cell>
          <cell r="H22">
            <v>0</v>
          </cell>
          <cell r="I22">
            <v>0</v>
          </cell>
          <cell r="J22">
            <v>0</v>
          </cell>
          <cell r="K22">
            <v>0</v>
          </cell>
          <cell r="L22">
            <v>0</v>
          </cell>
        </row>
        <row r="23">
          <cell r="A23">
            <v>18</v>
          </cell>
          <cell r="B23">
            <v>0</v>
          </cell>
          <cell r="C23">
            <v>0</v>
          </cell>
          <cell r="D23">
            <v>0</v>
          </cell>
          <cell r="E23">
            <v>0</v>
          </cell>
          <cell r="F23">
            <v>0</v>
          </cell>
          <cell r="G23">
            <v>0</v>
          </cell>
          <cell r="H23">
            <v>0</v>
          </cell>
          <cell r="I23">
            <v>0</v>
          </cell>
          <cell r="J23">
            <v>0</v>
          </cell>
          <cell r="K23">
            <v>0</v>
          </cell>
          <cell r="L23">
            <v>0</v>
          </cell>
        </row>
        <row r="24">
          <cell r="A24">
            <v>19</v>
          </cell>
          <cell r="B24">
            <v>0</v>
          </cell>
          <cell r="C24">
            <v>0</v>
          </cell>
          <cell r="D24">
            <v>0</v>
          </cell>
          <cell r="E24">
            <v>0</v>
          </cell>
          <cell r="F24">
            <v>0</v>
          </cell>
          <cell r="G24">
            <v>0</v>
          </cell>
          <cell r="H24">
            <v>0</v>
          </cell>
          <cell r="I24">
            <v>0</v>
          </cell>
          <cell r="J24">
            <v>0</v>
          </cell>
          <cell r="K24">
            <v>0</v>
          </cell>
          <cell r="L24">
            <v>0</v>
          </cell>
        </row>
        <row r="25">
          <cell r="A25">
            <v>20</v>
          </cell>
          <cell r="B25">
            <v>0</v>
          </cell>
          <cell r="C25">
            <v>0</v>
          </cell>
          <cell r="D25">
            <v>0</v>
          </cell>
          <cell r="E25">
            <v>0</v>
          </cell>
          <cell r="F25">
            <v>0</v>
          </cell>
          <cell r="G25">
            <v>0</v>
          </cell>
          <cell r="H25">
            <v>0</v>
          </cell>
          <cell r="I25">
            <v>0</v>
          </cell>
          <cell r="J25">
            <v>0</v>
          </cell>
          <cell r="K25">
            <v>0</v>
          </cell>
          <cell r="L25">
            <v>0</v>
          </cell>
        </row>
        <row r="26">
          <cell r="A26">
            <v>21</v>
          </cell>
          <cell r="B26">
            <v>0</v>
          </cell>
          <cell r="C26">
            <v>0</v>
          </cell>
          <cell r="D26">
            <v>0</v>
          </cell>
          <cell r="E26">
            <v>0</v>
          </cell>
          <cell r="F26">
            <v>0</v>
          </cell>
          <cell r="G26">
            <v>0</v>
          </cell>
          <cell r="H26">
            <v>0</v>
          </cell>
          <cell r="I26">
            <v>0</v>
          </cell>
          <cell r="J26">
            <v>0</v>
          </cell>
          <cell r="K26">
            <v>0</v>
          </cell>
          <cell r="L26">
            <v>0</v>
          </cell>
        </row>
        <row r="27">
          <cell r="A27">
            <v>22</v>
          </cell>
          <cell r="B27">
            <v>0</v>
          </cell>
          <cell r="C27">
            <v>0</v>
          </cell>
          <cell r="D27">
            <v>0</v>
          </cell>
          <cell r="E27">
            <v>0</v>
          </cell>
          <cell r="F27">
            <v>0</v>
          </cell>
          <cell r="G27">
            <v>0</v>
          </cell>
          <cell r="H27">
            <v>0</v>
          </cell>
          <cell r="I27">
            <v>0</v>
          </cell>
          <cell r="J27">
            <v>0</v>
          </cell>
          <cell r="K27">
            <v>0</v>
          </cell>
          <cell r="L27">
            <v>0</v>
          </cell>
        </row>
        <row r="28">
          <cell r="A28">
            <v>23</v>
          </cell>
          <cell r="B28">
            <v>0</v>
          </cell>
          <cell r="C28">
            <v>0</v>
          </cell>
          <cell r="D28">
            <v>0</v>
          </cell>
          <cell r="E28">
            <v>0</v>
          </cell>
          <cell r="F28">
            <v>0</v>
          </cell>
          <cell r="G28">
            <v>0</v>
          </cell>
          <cell r="H28">
            <v>0</v>
          </cell>
          <cell r="I28">
            <v>0</v>
          </cell>
          <cell r="J28">
            <v>0</v>
          </cell>
          <cell r="K28">
            <v>0</v>
          </cell>
          <cell r="L28">
            <v>0</v>
          </cell>
        </row>
        <row r="29">
          <cell r="A29">
            <v>24</v>
          </cell>
          <cell r="B29">
            <v>0</v>
          </cell>
          <cell r="C29">
            <v>0</v>
          </cell>
          <cell r="D29">
            <v>0</v>
          </cell>
          <cell r="E29">
            <v>0</v>
          </cell>
          <cell r="F29">
            <v>0</v>
          </cell>
          <cell r="G29">
            <v>0</v>
          </cell>
          <cell r="H29">
            <v>0</v>
          </cell>
          <cell r="I29">
            <v>0</v>
          </cell>
          <cell r="J29">
            <v>0</v>
          </cell>
          <cell r="K29">
            <v>0</v>
          </cell>
          <cell r="L29">
            <v>0</v>
          </cell>
        </row>
        <row r="30">
          <cell r="A30">
            <v>25</v>
          </cell>
          <cell r="B30">
            <v>0</v>
          </cell>
          <cell r="C30">
            <v>0</v>
          </cell>
          <cell r="D30">
            <v>0</v>
          </cell>
          <cell r="E30">
            <v>0</v>
          </cell>
          <cell r="F30">
            <v>0</v>
          </cell>
          <cell r="G30">
            <v>0</v>
          </cell>
          <cell r="H30">
            <v>0</v>
          </cell>
          <cell r="I30">
            <v>0</v>
          </cell>
          <cell r="J30">
            <v>0</v>
          </cell>
          <cell r="K30">
            <v>0</v>
          </cell>
          <cell r="L30">
            <v>0</v>
          </cell>
        </row>
        <row r="31">
          <cell r="A31">
            <v>26</v>
          </cell>
          <cell r="B31">
            <v>0</v>
          </cell>
          <cell r="C31">
            <v>0</v>
          </cell>
          <cell r="D31">
            <v>0</v>
          </cell>
          <cell r="E31">
            <v>0</v>
          </cell>
          <cell r="F31">
            <v>0</v>
          </cell>
          <cell r="G31">
            <v>0</v>
          </cell>
          <cell r="H31">
            <v>0</v>
          </cell>
          <cell r="I31">
            <v>0</v>
          </cell>
          <cell r="J31">
            <v>0</v>
          </cell>
          <cell r="K31">
            <v>0</v>
          </cell>
          <cell r="L31">
            <v>0</v>
          </cell>
        </row>
        <row r="32">
          <cell r="A32">
            <v>27</v>
          </cell>
          <cell r="B32">
            <v>0</v>
          </cell>
          <cell r="C32">
            <v>0</v>
          </cell>
          <cell r="D32">
            <v>0</v>
          </cell>
          <cell r="E32">
            <v>0</v>
          </cell>
          <cell r="F32">
            <v>0</v>
          </cell>
          <cell r="G32">
            <v>0</v>
          </cell>
          <cell r="H32">
            <v>0</v>
          </cell>
          <cell r="I32">
            <v>0</v>
          </cell>
          <cell r="J32">
            <v>0</v>
          </cell>
          <cell r="K32">
            <v>0</v>
          </cell>
          <cell r="L32">
            <v>0</v>
          </cell>
        </row>
        <row r="33">
          <cell r="A33">
            <v>28</v>
          </cell>
          <cell r="B33">
            <v>0</v>
          </cell>
          <cell r="C33">
            <v>0</v>
          </cell>
          <cell r="D33">
            <v>0</v>
          </cell>
          <cell r="E33">
            <v>0</v>
          </cell>
          <cell r="F33">
            <v>0</v>
          </cell>
          <cell r="G33">
            <v>0</v>
          </cell>
          <cell r="H33">
            <v>0</v>
          </cell>
          <cell r="I33">
            <v>0</v>
          </cell>
          <cell r="J33">
            <v>0</v>
          </cell>
          <cell r="K33">
            <v>0</v>
          </cell>
          <cell r="L33">
            <v>0</v>
          </cell>
        </row>
        <row r="34">
          <cell r="A34">
            <v>29</v>
          </cell>
          <cell r="B34">
            <v>0</v>
          </cell>
          <cell r="C34">
            <v>0</v>
          </cell>
          <cell r="D34">
            <v>0</v>
          </cell>
          <cell r="E34">
            <v>0</v>
          </cell>
          <cell r="F34">
            <v>0</v>
          </cell>
          <cell r="G34">
            <v>0</v>
          </cell>
          <cell r="H34">
            <v>0</v>
          </cell>
          <cell r="I34">
            <v>0</v>
          </cell>
          <cell r="J34">
            <v>0</v>
          </cell>
          <cell r="K34">
            <v>0</v>
          </cell>
          <cell r="L34">
            <v>0</v>
          </cell>
        </row>
        <row r="35">
          <cell r="A35">
            <v>30</v>
          </cell>
          <cell r="B35">
            <v>0</v>
          </cell>
          <cell r="C35">
            <v>0</v>
          </cell>
          <cell r="D35">
            <v>0</v>
          </cell>
          <cell r="E35">
            <v>0</v>
          </cell>
          <cell r="F35">
            <v>0</v>
          </cell>
          <cell r="G35">
            <v>0</v>
          </cell>
          <cell r="H35">
            <v>0</v>
          </cell>
          <cell r="I35">
            <v>0</v>
          </cell>
          <cell r="J35">
            <v>0</v>
          </cell>
          <cell r="K35">
            <v>0</v>
          </cell>
          <cell r="L35">
            <v>0</v>
          </cell>
        </row>
        <row r="36">
          <cell r="A36">
            <v>31</v>
          </cell>
          <cell r="B36">
            <v>0</v>
          </cell>
          <cell r="C36">
            <v>0</v>
          </cell>
          <cell r="D36">
            <v>0</v>
          </cell>
          <cell r="E36">
            <v>0</v>
          </cell>
          <cell r="F36">
            <v>0</v>
          </cell>
          <cell r="G36">
            <v>0</v>
          </cell>
          <cell r="H36">
            <v>0</v>
          </cell>
          <cell r="I36">
            <v>0</v>
          </cell>
          <cell r="J36">
            <v>0</v>
          </cell>
          <cell r="K36">
            <v>0</v>
          </cell>
          <cell r="L36">
            <v>0</v>
          </cell>
        </row>
        <row r="37">
          <cell r="A37">
            <v>32</v>
          </cell>
          <cell r="B37">
            <v>0</v>
          </cell>
          <cell r="C37">
            <v>0</v>
          </cell>
          <cell r="D37">
            <v>0</v>
          </cell>
          <cell r="E37">
            <v>0</v>
          </cell>
          <cell r="F37">
            <v>0</v>
          </cell>
          <cell r="G37">
            <v>0</v>
          </cell>
          <cell r="H37">
            <v>0</v>
          </cell>
          <cell r="I37">
            <v>0</v>
          </cell>
          <cell r="J37">
            <v>0</v>
          </cell>
          <cell r="K37">
            <v>0</v>
          </cell>
          <cell r="L37">
            <v>0</v>
          </cell>
        </row>
        <row r="38">
          <cell r="A38">
            <v>33</v>
          </cell>
          <cell r="B38">
            <v>0</v>
          </cell>
          <cell r="C38">
            <v>0</v>
          </cell>
          <cell r="D38">
            <v>0</v>
          </cell>
          <cell r="E38">
            <v>0</v>
          </cell>
          <cell r="F38">
            <v>0</v>
          </cell>
          <cell r="G38">
            <v>0</v>
          </cell>
          <cell r="H38">
            <v>0</v>
          </cell>
          <cell r="I38">
            <v>0</v>
          </cell>
          <cell r="J38">
            <v>0</v>
          </cell>
          <cell r="K38">
            <v>0</v>
          </cell>
          <cell r="L38">
            <v>0</v>
          </cell>
        </row>
        <row r="39">
          <cell r="A39">
            <v>34</v>
          </cell>
          <cell r="B39">
            <v>0</v>
          </cell>
          <cell r="C39">
            <v>0</v>
          </cell>
          <cell r="D39">
            <v>0</v>
          </cell>
          <cell r="E39">
            <v>0</v>
          </cell>
          <cell r="F39">
            <v>0</v>
          </cell>
          <cell r="G39">
            <v>0</v>
          </cell>
          <cell r="H39">
            <v>0</v>
          </cell>
          <cell r="I39">
            <v>0</v>
          </cell>
          <cell r="J39">
            <v>0</v>
          </cell>
          <cell r="K39">
            <v>0</v>
          </cell>
          <cell r="L39">
            <v>0</v>
          </cell>
        </row>
        <row r="40">
          <cell r="A40">
            <v>35</v>
          </cell>
          <cell r="B40">
            <v>0</v>
          </cell>
          <cell r="C40">
            <v>0</v>
          </cell>
          <cell r="D40">
            <v>0</v>
          </cell>
          <cell r="E40">
            <v>0</v>
          </cell>
          <cell r="F40">
            <v>0</v>
          </cell>
          <cell r="G40">
            <v>0</v>
          </cell>
          <cell r="H40">
            <v>0</v>
          </cell>
          <cell r="I40">
            <v>0</v>
          </cell>
          <cell r="J40">
            <v>0</v>
          </cell>
          <cell r="K40">
            <v>0</v>
          </cell>
          <cell r="L40">
            <v>0</v>
          </cell>
        </row>
        <row r="41">
          <cell r="A41">
            <v>36</v>
          </cell>
          <cell r="B41">
            <v>0</v>
          </cell>
          <cell r="C41">
            <v>0</v>
          </cell>
          <cell r="D41">
            <v>0</v>
          </cell>
          <cell r="E41">
            <v>0</v>
          </cell>
          <cell r="F41">
            <v>0</v>
          </cell>
          <cell r="G41">
            <v>0</v>
          </cell>
          <cell r="H41">
            <v>0</v>
          </cell>
          <cell r="I41">
            <v>0</v>
          </cell>
          <cell r="J41">
            <v>0</v>
          </cell>
          <cell r="K41">
            <v>0</v>
          </cell>
          <cell r="L41">
            <v>0</v>
          </cell>
        </row>
        <row r="42">
          <cell r="A42">
            <v>37</v>
          </cell>
          <cell r="B42">
            <v>0</v>
          </cell>
          <cell r="C42">
            <v>0</v>
          </cell>
          <cell r="D42">
            <v>0</v>
          </cell>
          <cell r="E42">
            <v>0</v>
          </cell>
          <cell r="F42">
            <v>0</v>
          </cell>
          <cell r="G42">
            <v>0</v>
          </cell>
          <cell r="H42">
            <v>0</v>
          </cell>
          <cell r="I42">
            <v>0</v>
          </cell>
          <cell r="J42">
            <v>0</v>
          </cell>
          <cell r="K42">
            <v>0</v>
          </cell>
          <cell r="L42">
            <v>0</v>
          </cell>
        </row>
        <row r="43">
          <cell r="A43">
            <v>38</v>
          </cell>
          <cell r="B43">
            <v>0</v>
          </cell>
          <cell r="C43">
            <v>0</v>
          </cell>
          <cell r="D43">
            <v>0</v>
          </cell>
          <cell r="E43">
            <v>0</v>
          </cell>
          <cell r="F43">
            <v>0</v>
          </cell>
          <cell r="G43">
            <v>0</v>
          </cell>
          <cell r="H43">
            <v>0</v>
          </cell>
          <cell r="I43">
            <v>0</v>
          </cell>
          <cell r="J43">
            <v>0</v>
          </cell>
          <cell r="K43">
            <v>0</v>
          </cell>
          <cell r="L43">
            <v>0</v>
          </cell>
        </row>
        <row r="44">
          <cell r="A44">
            <v>39</v>
          </cell>
          <cell r="B44">
            <v>0</v>
          </cell>
          <cell r="C44">
            <v>0</v>
          </cell>
          <cell r="D44">
            <v>0</v>
          </cell>
          <cell r="E44">
            <v>0</v>
          </cell>
          <cell r="F44">
            <v>0</v>
          </cell>
          <cell r="G44">
            <v>0</v>
          </cell>
          <cell r="H44">
            <v>0</v>
          </cell>
          <cell r="I44">
            <v>0</v>
          </cell>
          <cell r="J44">
            <v>0</v>
          </cell>
          <cell r="K44">
            <v>0</v>
          </cell>
          <cell r="L44">
            <v>0</v>
          </cell>
        </row>
        <row r="45">
          <cell r="A45">
            <v>40</v>
          </cell>
          <cell r="B45">
            <v>0</v>
          </cell>
          <cell r="C45">
            <v>0</v>
          </cell>
          <cell r="D45">
            <v>0</v>
          </cell>
          <cell r="E45">
            <v>0</v>
          </cell>
          <cell r="F45">
            <v>0</v>
          </cell>
          <cell r="G45">
            <v>0</v>
          </cell>
          <cell r="H45">
            <v>0</v>
          </cell>
          <cell r="I45">
            <v>0</v>
          </cell>
          <cell r="J45">
            <v>0</v>
          </cell>
          <cell r="K45">
            <v>0</v>
          </cell>
          <cell r="L45">
            <v>0</v>
          </cell>
        </row>
        <row r="46">
          <cell r="A46">
            <v>41</v>
          </cell>
          <cell r="B46">
            <v>0</v>
          </cell>
          <cell r="C46">
            <v>0</v>
          </cell>
          <cell r="D46">
            <v>0</v>
          </cell>
          <cell r="E46">
            <v>0</v>
          </cell>
          <cell r="F46">
            <v>0</v>
          </cell>
          <cell r="G46">
            <v>0</v>
          </cell>
          <cell r="H46">
            <v>0</v>
          </cell>
          <cell r="I46">
            <v>0</v>
          </cell>
          <cell r="J46">
            <v>0</v>
          </cell>
          <cell r="K46">
            <v>0</v>
          </cell>
          <cell r="L46">
            <v>0</v>
          </cell>
        </row>
        <row r="47">
          <cell r="A47">
            <v>42</v>
          </cell>
          <cell r="B47">
            <v>0</v>
          </cell>
          <cell r="C47">
            <v>0</v>
          </cell>
          <cell r="D47">
            <v>0</v>
          </cell>
          <cell r="E47">
            <v>0</v>
          </cell>
          <cell r="F47">
            <v>0</v>
          </cell>
          <cell r="G47">
            <v>0</v>
          </cell>
          <cell r="H47">
            <v>0</v>
          </cell>
          <cell r="I47">
            <v>0</v>
          </cell>
          <cell r="J47">
            <v>0</v>
          </cell>
          <cell r="K47">
            <v>0</v>
          </cell>
          <cell r="L47">
            <v>0</v>
          </cell>
        </row>
        <row r="48">
          <cell r="A48">
            <v>43</v>
          </cell>
          <cell r="B48">
            <v>0</v>
          </cell>
          <cell r="C48">
            <v>0</v>
          </cell>
          <cell r="D48">
            <v>0</v>
          </cell>
          <cell r="E48">
            <v>0</v>
          </cell>
          <cell r="F48">
            <v>0</v>
          </cell>
          <cell r="G48">
            <v>0</v>
          </cell>
          <cell r="H48">
            <v>0</v>
          </cell>
          <cell r="I48">
            <v>0</v>
          </cell>
          <cell r="J48">
            <v>0</v>
          </cell>
          <cell r="K48">
            <v>0</v>
          </cell>
          <cell r="L48">
            <v>0</v>
          </cell>
        </row>
        <row r="49">
          <cell r="A49">
            <v>44</v>
          </cell>
          <cell r="B49">
            <v>0</v>
          </cell>
          <cell r="C49">
            <v>0</v>
          </cell>
          <cell r="D49">
            <v>0</v>
          </cell>
          <cell r="E49">
            <v>0</v>
          </cell>
          <cell r="F49">
            <v>0</v>
          </cell>
          <cell r="G49">
            <v>0</v>
          </cell>
          <cell r="H49">
            <v>0</v>
          </cell>
          <cell r="I49">
            <v>0</v>
          </cell>
          <cell r="J49">
            <v>0</v>
          </cell>
          <cell r="K49">
            <v>0</v>
          </cell>
          <cell r="L49">
            <v>0</v>
          </cell>
        </row>
        <row r="50">
          <cell r="A50">
            <v>45</v>
          </cell>
          <cell r="B50">
            <v>0</v>
          </cell>
          <cell r="C50">
            <v>0</v>
          </cell>
          <cell r="D50">
            <v>0</v>
          </cell>
          <cell r="E50">
            <v>0</v>
          </cell>
          <cell r="F50">
            <v>0</v>
          </cell>
          <cell r="G50">
            <v>0</v>
          </cell>
          <cell r="H50">
            <v>0</v>
          </cell>
          <cell r="I50">
            <v>0</v>
          </cell>
          <cell r="J50">
            <v>0</v>
          </cell>
          <cell r="K50">
            <v>0</v>
          </cell>
          <cell r="L50">
            <v>0</v>
          </cell>
        </row>
        <row r="51">
          <cell r="A51">
            <v>46</v>
          </cell>
          <cell r="B51">
            <v>0</v>
          </cell>
          <cell r="C51">
            <v>0</v>
          </cell>
          <cell r="D51">
            <v>0</v>
          </cell>
          <cell r="E51">
            <v>0</v>
          </cell>
          <cell r="F51">
            <v>0</v>
          </cell>
          <cell r="G51">
            <v>0</v>
          </cell>
          <cell r="H51">
            <v>0</v>
          </cell>
          <cell r="I51">
            <v>0</v>
          </cell>
          <cell r="J51">
            <v>0</v>
          </cell>
          <cell r="K51">
            <v>0</v>
          </cell>
          <cell r="L51">
            <v>0</v>
          </cell>
        </row>
        <row r="52">
          <cell r="A52">
            <v>47</v>
          </cell>
          <cell r="B52">
            <v>0</v>
          </cell>
          <cell r="C52">
            <v>0</v>
          </cell>
          <cell r="D52">
            <v>0</v>
          </cell>
          <cell r="E52">
            <v>0</v>
          </cell>
          <cell r="F52">
            <v>0</v>
          </cell>
          <cell r="G52">
            <v>0</v>
          </cell>
          <cell r="H52">
            <v>0</v>
          </cell>
          <cell r="I52">
            <v>0</v>
          </cell>
          <cell r="J52">
            <v>0</v>
          </cell>
          <cell r="K52">
            <v>0</v>
          </cell>
          <cell r="L52">
            <v>0</v>
          </cell>
        </row>
        <row r="53">
          <cell r="A53">
            <v>48</v>
          </cell>
          <cell r="B53">
            <v>0</v>
          </cell>
          <cell r="C53">
            <v>0</v>
          </cell>
          <cell r="D53">
            <v>0</v>
          </cell>
          <cell r="E53">
            <v>0</v>
          </cell>
          <cell r="F53">
            <v>0</v>
          </cell>
          <cell r="G53">
            <v>0</v>
          </cell>
          <cell r="H53">
            <v>0</v>
          </cell>
          <cell r="I53">
            <v>0</v>
          </cell>
          <cell r="J53">
            <v>0</v>
          </cell>
          <cell r="K53">
            <v>0</v>
          </cell>
          <cell r="L53">
            <v>0</v>
          </cell>
        </row>
        <row r="54">
          <cell r="A54">
            <v>49</v>
          </cell>
          <cell r="B54">
            <v>0</v>
          </cell>
          <cell r="C54">
            <v>0</v>
          </cell>
          <cell r="D54">
            <v>0</v>
          </cell>
          <cell r="E54">
            <v>0</v>
          </cell>
          <cell r="F54">
            <v>0</v>
          </cell>
          <cell r="G54">
            <v>0</v>
          </cell>
          <cell r="H54">
            <v>0</v>
          </cell>
          <cell r="I54">
            <v>0</v>
          </cell>
          <cell r="J54">
            <v>0</v>
          </cell>
          <cell r="K54">
            <v>0</v>
          </cell>
          <cell r="L54">
            <v>0</v>
          </cell>
        </row>
        <row r="55">
          <cell r="A55">
            <v>50</v>
          </cell>
          <cell r="B55">
            <v>0</v>
          </cell>
          <cell r="C55">
            <v>0</v>
          </cell>
          <cell r="D55">
            <v>0</v>
          </cell>
          <cell r="E55">
            <v>0</v>
          </cell>
          <cell r="F55">
            <v>0</v>
          </cell>
          <cell r="G55">
            <v>0</v>
          </cell>
          <cell r="H55">
            <v>0</v>
          </cell>
          <cell r="I55">
            <v>0</v>
          </cell>
          <cell r="J55">
            <v>0</v>
          </cell>
          <cell r="K55">
            <v>0</v>
          </cell>
          <cell r="L55">
            <v>0</v>
          </cell>
        </row>
        <row r="56">
          <cell r="A56">
            <v>51</v>
          </cell>
          <cell r="B56">
            <v>0</v>
          </cell>
          <cell r="C56">
            <v>0</v>
          </cell>
          <cell r="D56">
            <v>0</v>
          </cell>
          <cell r="E56">
            <v>0</v>
          </cell>
          <cell r="F56">
            <v>0</v>
          </cell>
          <cell r="G56">
            <v>0</v>
          </cell>
          <cell r="H56">
            <v>0</v>
          </cell>
          <cell r="I56">
            <v>0</v>
          </cell>
          <cell r="J56">
            <v>0</v>
          </cell>
          <cell r="K56">
            <v>0</v>
          </cell>
          <cell r="L56">
            <v>0</v>
          </cell>
        </row>
        <row r="57">
          <cell r="A57">
            <v>52</v>
          </cell>
          <cell r="B57">
            <v>0</v>
          </cell>
          <cell r="C57">
            <v>0</v>
          </cell>
          <cell r="D57">
            <v>0</v>
          </cell>
          <cell r="E57">
            <v>0</v>
          </cell>
          <cell r="F57">
            <v>0</v>
          </cell>
          <cell r="G57">
            <v>0</v>
          </cell>
          <cell r="H57">
            <v>0</v>
          </cell>
          <cell r="I57">
            <v>0</v>
          </cell>
          <cell r="J57">
            <v>0</v>
          </cell>
          <cell r="K57">
            <v>0</v>
          </cell>
          <cell r="L57">
            <v>0</v>
          </cell>
        </row>
        <row r="58">
          <cell r="A58">
            <v>53</v>
          </cell>
          <cell r="B58">
            <v>0</v>
          </cell>
          <cell r="C58">
            <v>0</v>
          </cell>
          <cell r="D58">
            <v>0</v>
          </cell>
          <cell r="E58">
            <v>0</v>
          </cell>
          <cell r="F58">
            <v>0</v>
          </cell>
          <cell r="G58">
            <v>0</v>
          </cell>
          <cell r="H58">
            <v>0</v>
          </cell>
          <cell r="I58">
            <v>0</v>
          </cell>
          <cell r="J58">
            <v>0</v>
          </cell>
          <cell r="K58">
            <v>0</v>
          </cell>
          <cell r="L58">
            <v>0</v>
          </cell>
        </row>
        <row r="59">
          <cell r="A59">
            <v>54</v>
          </cell>
          <cell r="B59">
            <v>0</v>
          </cell>
          <cell r="C59">
            <v>0</v>
          </cell>
          <cell r="D59">
            <v>0</v>
          </cell>
          <cell r="E59">
            <v>0</v>
          </cell>
          <cell r="F59">
            <v>0</v>
          </cell>
          <cell r="G59">
            <v>0</v>
          </cell>
          <cell r="H59">
            <v>0</v>
          </cell>
          <cell r="I59">
            <v>0</v>
          </cell>
          <cell r="J59">
            <v>0</v>
          </cell>
          <cell r="K59">
            <v>0</v>
          </cell>
          <cell r="L59">
            <v>0</v>
          </cell>
        </row>
        <row r="60">
          <cell r="A60">
            <v>55</v>
          </cell>
          <cell r="B60">
            <v>0</v>
          </cell>
          <cell r="C60">
            <v>0</v>
          </cell>
          <cell r="D60">
            <v>0</v>
          </cell>
          <cell r="E60">
            <v>0</v>
          </cell>
          <cell r="F60">
            <v>0</v>
          </cell>
          <cell r="G60">
            <v>0</v>
          </cell>
          <cell r="H60">
            <v>0</v>
          </cell>
          <cell r="I60">
            <v>0</v>
          </cell>
          <cell r="J60">
            <v>0</v>
          </cell>
          <cell r="K60">
            <v>0</v>
          </cell>
          <cell r="L60">
            <v>0</v>
          </cell>
        </row>
        <row r="61">
          <cell r="A61">
            <v>56</v>
          </cell>
          <cell r="B61">
            <v>0</v>
          </cell>
          <cell r="C61">
            <v>0</v>
          </cell>
          <cell r="D61">
            <v>0</v>
          </cell>
          <cell r="E61">
            <v>0</v>
          </cell>
          <cell r="F61">
            <v>0</v>
          </cell>
          <cell r="G61">
            <v>0</v>
          </cell>
          <cell r="H61">
            <v>0</v>
          </cell>
          <cell r="I61">
            <v>0</v>
          </cell>
          <cell r="J61">
            <v>0</v>
          </cell>
          <cell r="K61">
            <v>0</v>
          </cell>
          <cell r="L61">
            <v>0</v>
          </cell>
        </row>
        <row r="62">
          <cell r="A62">
            <v>57</v>
          </cell>
          <cell r="B62">
            <v>0</v>
          </cell>
          <cell r="C62">
            <v>0</v>
          </cell>
          <cell r="D62">
            <v>0</v>
          </cell>
          <cell r="E62">
            <v>0</v>
          </cell>
          <cell r="F62">
            <v>0</v>
          </cell>
          <cell r="G62">
            <v>0</v>
          </cell>
          <cell r="H62">
            <v>0</v>
          </cell>
          <cell r="I62">
            <v>0</v>
          </cell>
          <cell r="J62">
            <v>0</v>
          </cell>
          <cell r="K62">
            <v>0</v>
          </cell>
          <cell r="L62">
            <v>0</v>
          </cell>
        </row>
        <row r="63">
          <cell r="A63">
            <v>58</v>
          </cell>
          <cell r="B63">
            <v>0</v>
          </cell>
          <cell r="C63">
            <v>0</v>
          </cell>
          <cell r="D63">
            <v>0</v>
          </cell>
          <cell r="E63">
            <v>0</v>
          </cell>
          <cell r="F63">
            <v>0</v>
          </cell>
          <cell r="G63">
            <v>0</v>
          </cell>
          <cell r="H63">
            <v>0</v>
          </cell>
          <cell r="I63">
            <v>0</v>
          </cell>
          <cell r="J63">
            <v>0</v>
          </cell>
          <cell r="K63">
            <v>0</v>
          </cell>
          <cell r="L63">
            <v>0</v>
          </cell>
        </row>
        <row r="64">
          <cell r="A64">
            <v>59</v>
          </cell>
          <cell r="B64">
            <v>0</v>
          </cell>
          <cell r="C64">
            <v>0</v>
          </cell>
          <cell r="D64">
            <v>0</v>
          </cell>
          <cell r="E64">
            <v>0</v>
          </cell>
          <cell r="F64">
            <v>0</v>
          </cell>
          <cell r="G64">
            <v>0</v>
          </cell>
          <cell r="H64">
            <v>0</v>
          </cell>
          <cell r="I64">
            <v>0</v>
          </cell>
          <cell r="J64">
            <v>0</v>
          </cell>
          <cell r="K64">
            <v>0</v>
          </cell>
          <cell r="L64">
            <v>0</v>
          </cell>
        </row>
        <row r="65">
          <cell r="A65">
            <v>60</v>
          </cell>
          <cell r="B65">
            <v>0</v>
          </cell>
          <cell r="C65">
            <v>0</v>
          </cell>
          <cell r="D65">
            <v>0</v>
          </cell>
          <cell r="E65">
            <v>0</v>
          </cell>
          <cell r="F65">
            <v>0</v>
          </cell>
          <cell r="G65">
            <v>0</v>
          </cell>
          <cell r="H65">
            <v>0</v>
          </cell>
          <cell r="I65">
            <v>0</v>
          </cell>
          <cell r="J65">
            <v>0</v>
          </cell>
          <cell r="K65">
            <v>0</v>
          </cell>
          <cell r="L65">
            <v>0</v>
          </cell>
        </row>
      </sheetData>
      <sheetData sheetId="87">
        <row r="11">
          <cell r="I11">
            <v>1</v>
          </cell>
        </row>
      </sheetData>
      <sheetData sheetId="88">
        <row r="7">
          <cell r="A7">
            <v>1</v>
          </cell>
          <cell r="B7" t="str">
            <v>1. Memahami penggunaan teknologi informasi dan komunikasi, dan prospeknya di masa mendatang</v>
          </cell>
          <cell r="C7" t="str">
            <v>1. 1. Mengidentifikasi berbagai peralatan teknologi informasi dan komunikasi</v>
          </cell>
          <cell r="D7" t="str">
            <v>Peralatan teknologi informasi dan komunikasi</v>
          </cell>
          <cell r="E7" t="str">
            <v xml:space="preserve"> Mengidentifikasi peralatan teknologi informasi dan komunikasi di berbagai bidang dengan cermat dan berhati-hati
 Menjelaskan fungsi berbagai peralatan teknologi informasi dan komunikasi dengan berfikir logis
</v>
          </cell>
          <cell r="F7" t="str">
            <v>Buku Paket &amp; Perangkat TIK (komputer, telepon/ hand-phone, faximail, multi media dll.),
buku paket, lembar kerja</v>
          </cell>
          <cell r="G7" t="str">
            <v>Apakah yang dimaksud dengan komputer, jelaskan !</v>
          </cell>
          <cell r="H7" t="str">
            <v>Secara Bahasa Komputer berasal dari Bahasa Inggris, yakni To Compute, atau Bahasa Latin "Computare. Sedangkan secara istilah komputer adalah alat yang digunakan untuk menginput, memproses, menyimpan dan mengoutputkan sebuat data, agar lebih tertata rapi</v>
          </cell>
        </row>
        <row r="8">
          <cell r="A8">
            <v>2</v>
          </cell>
          <cell r="B8">
            <v>0</v>
          </cell>
          <cell r="C8">
            <v>0</v>
          </cell>
          <cell r="D8">
            <v>0</v>
          </cell>
          <cell r="E8">
            <v>0</v>
          </cell>
          <cell r="F8">
            <v>0</v>
          </cell>
          <cell r="G8">
            <v>0</v>
          </cell>
          <cell r="H8">
            <v>0</v>
          </cell>
        </row>
        <row r="9">
          <cell r="A9">
            <v>3</v>
          </cell>
          <cell r="B9">
            <v>0</v>
          </cell>
          <cell r="C9">
            <v>0</v>
          </cell>
          <cell r="D9">
            <v>0</v>
          </cell>
          <cell r="E9">
            <v>0</v>
          </cell>
          <cell r="F9">
            <v>0</v>
          </cell>
          <cell r="G9">
            <v>0</v>
          </cell>
          <cell r="H9">
            <v>0</v>
          </cell>
        </row>
        <row r="10">
          <cell r="A10">
            <v>4</v>
          </cell>
          <cell r="B10">
            <v>0</v>
          </cell>
          <cell r="C10">
            <v>0</v>
          </cell>
          <cell r="D10">
            <v>0</v>
          </cell>
          <cell r="E10">
            <v>0</v>
          </cell>
          <cell r="F10">
            <v>0</v>
          </cell>
          <cell r="G10">
            <v>0</v>
          </cell>
          <cell r="H10">
            <v>0</v>
          </cell>
        </row>
        <row r="11">
          <cell r="A11">
            <v>5</v>
          </cell>
          <cell r="B11">
            <v>0</v>
          </cell>
          <cell r="C11">
            <v>0</v>
          </cell>
          <cell r="D11">
            <v>0</v>
          </cell>
          <cell r="E11">
            <v>0</v>
          </cell>
          <cell r="F11">
            <v>0</v>
          </cell>
          <cell r="G11">
            <v>0</v>
          </cell>
          <cell r="H11">
            <v>0</v>
          </cell>
        </row>
        <row r="12">
          <cell r="A12">
            <v>6</v>
          </cell>
          <cell r="B12">
            <v>0</v>
          </cell>
          <cell r="C12">
            <v>0</v>
          </cell>
          <cell r="D12">
            <v>0</v>
          </cell>
          <cell r="E12">
            <v>0</v>
          </cell>
          <cell r="F12">
            <v>0</v>
          </cell>
          <cell r="G12">
            <v>0</v>
          </cell>
          <cell r="H12">
            <v>0</v>
          </cell>
        </row>
        <row r="13">
          <cell r="A13">
            <v>7</v>
          </cell>
          <cell r="B13">
            <v>0</v>
          </cell>
          <cell r="C13">
            <v>0</v>
          </cell>
          <cell r="D13">
            <v>0</v>
          </cell>
          <cell r="E13">
            <v>0</v>
          </cell>
          <cell r="F13">
            <v>0</v>
          </cell>
          <cell r="G13">
            <v>0</v>
          </cell>
          <cell r="H13">
            <v>0</v>
          </cell>
        </row>
        <row r="14">
          <cell r="A14">
            <v>8</v>
          </cell>
          <cell r="B14">
            <v>0</v>
          </cell>
          <cell r="C14">
            <v>0</v>
          </cell>
          <cell r="D14">
            <v>0</v>
          </cell>
          <cell r="E14">
            <v>0</v>
          </cell>
          <cell r="F14">
            <v>0</v>
          </cell>
          <cell r="G14">
            <v>0</v>
          </cell>
          <cell r="H14">
            <v>0</v>
          </cell>
        </row>
        <row r="15">
          <cell r="A15">
            <v>9</v>
          </cell>
          <cell r="B15">
            <v>0</v>
          </cell>
          <cell r="C15">
            <v>0</v>
          </cell>
          <cell r="D15">
            <v>0</v>
          </cell>
          <cell r="E15">
            <v>0</v>
          </cell>
          <cell r="F15">
            <v>0</v>
          </cell>
          <cell r="G15">
            <v>0</v>
          </cell>
          <cell r="H15">
            <v>0</v>
          </cell>
        </row>
        <row r="16">
          <cell r="A16">
            <v>10</v>
          </cell>
          <cell r="B16">
            <v>0</v>
          </cell>
          <cell r="C16">
            <v>0</v>
          </cell>
          <cell r="D16">
            <v>0</v>
          </cell>
          <cell r="E16">
            <v>0</v>
          </cell>
          <cell r="F16">
            <v>0</v>
          </cell>
          <cell r="G16">
            <v>0</v>
          </cell>
          <cell r="H16">
            <v>0</v>
          </cell>
        </row>
        <row r="17">
          <cell r="A17">
            <v>11</v>
          </cell>
          <cell r="B17">
            <v>0</v>
          </cell>
          <cell r="C17">
            <v>0</v>
          </cell>
          <cell r="D17">
            <v>0</v>
          </cell>
          <cell r="E17">
            <v>0</v>
          </cell>
          <cell r="F17">
            <v>0</v>
          </cell>
          <cell r="G17">
            <v>0</v>
          </cell>
          <cell r="H17">
            <v>0</v>
          </cell>
        </row>
        <row r="18">
          <cell r="A18">
            <v>12</v>
          </cell>
          <cell r="B18">
            <v>0</v>
          </cell>
          <cell r="C18">
            <v>0</v>
          </cell>
          <cell r="D18">
            <v>0</v>
          </cell>
          <cell r="E18">
            <v>0</v>
          </cell>
          <cell r="F18">
            <v>0</v>
          </cell>
          <cell r="G18">
            <v>0</v>
          </cell>
          <cell r="H18">
            <v>0</v>
          </cell>
        </row>
        <row r="19">
          <cell r="A19">
            <v>13</v>
          </cell>
          <cell r="B19">
            <v>0</v>
          </cell>
          <cell r="C19">
            <v>0</v>
          </cell>
          <cell r="D19">
            <v>0</v>
          </cell>
          <cell r="E19">
            <v>0</v>
          </cell>
          <cell r="F19">
            <v>0</v>
          </cell>
          <cell r="G19">
            <v>0</v>
          </cell>
          <cell r="H19">
            <v>0</v>
          </cell>
        </row>
        <row r="20">
          <cell r="A20">
            <v>14</v>
          </cell>
          <cell r="B20">
            <v>0</v>
          </cell>
          <cell r="C20">
            <v>0</v>
          </cell>
          <cell r="D20">
            <v>0</v>
          </cell>
          <cell r="E20">
            <v>0</v>
          </cell>
          <cell r="F20">
            <v>0</v>
          </cell>
          <cell r="G20">
            <v>0</v>
          </cell>
          <cell r="H20">
            <v>0</v>
          </cell>
        </row>
        <row r="21">
          <cell r="A21">
            <v>15</v>
          </cell>
          <cell r="B21">
            <v>0</v>
          </cell>
          <cell r="C21">
            <v>0</v>
          </cell>
          <cell r="D21">
            <v>0</v>
          </cell>
          <cell r="E21">
            <v>0</v>
          </cell>
          <cell r="F21">
            <v>0</v>
          </cell>
          <cell r="G21">
            <v>0</v>
          </cell>
          <cell r="H21">
            <v>0</v>
          </cell>
        </row>
        <row r="22">
          <cell r="A22">
            <v>16</v>
          </cell>
          <cell r="B22">
            <v>0</v>
          </cell>
          <cell r="C22">
            <v>0</v>
          </cell>
          <cell r="D22">
            <v>0</v>
          </cell>
          <cell r="E22">
            <v>0</v>
          </cell>
          <cell r="F22">
            <v>0</v>
          </cell>
          <cell r="G22">
            <v>0</v>
          </cell>
          <cell r="H22">
            <v>0</v>
          </cell>
        </row>
        <row r="23">
          <cell r="A23">
            <v>17</v>
          </cell>
          <cell r="B23">
            <v>0</v>
          </cell>
          <cell r="C23">
            <v>0</v>
          </cell>
          <cell r="D23">
            <v>0</v>
          </cell>
          <cell r="E23">
            <v>0</v>
          </cell>
          <cell r="F23">
            <v>0</v>
          </cell>
          <cell r="G23">
            <v>0</v>
          </cell>
          <cell r="H23">
            <v>0</v>
          </cell>
        </row>
        <row r="24">
          <cell r="A24">
            <v>18</v>
          </cell>
          <cell r="B24">
            <v>0</v>
          </cell>
          <cell r="C24">
            <v>0</v>
          </cell>
          <cell r="D24">
            <v>0</v>
          </cell>
          <cell r="E24">
            <v>0</v>
          </cell>
          <cell r="F24">
            <v>0</v>
          </cell>
          <cell r="G24">
            <v>0</v>
          </cell>
          <cell r="H24">
            <v>0</v>
          </cell>
        </row>
        <row r="25">
          <cell r="A25">
            <v>19</v>
          </cell>
          <cell r="B25">
            <v>0</v>
          </cell>
          <cell r="C25">
            <v>0</v>
          </cell>
          <cell r="D25">
            <v>0</v>
          </cell>
          <cell r="E25">
            <v>0</v>
          </cell>
          <cell r="F25">
            <v>0</v>
          </cell>
          <cell r="G25">
            <v>0</v>
          </cell>
          <cell r="H25">
            <v>0</v>
          </cell>
        </row>
        <row r="26">
          <cell r="A26">
            <v>20</v>
          </cell>
          <cell r="B26">
            <v>0</v>
          </cell>
          <cell r="C26">
            <v>0</v>
          </cell>
          <cell r="D26">
            <v>0</v>
          </cell>
          <cell r="E26">
            <v>0</v>
          </cell>
          <cell r="F26">
            <v>0</v>
          </cell>
          <cell r="G26">
            <v>0</v>
          </cell>
          <cell r="H26">
            <v>0</v>
          </cell>
        </row>
      </sheetData>
      <sheetData sheetId="89"/>
      <sheetData sheetId="90"/>
      <sheetData sheetId="91"/>
      <sheetData sheetId="92">
        <row r="1">
          <cell r="W1" t="str">
            <v xml:space="preserve"> 1-A</v>
          </cell>
          <cell r="X1">
            <v>36</v>
          </cell>
        </row>
        <row r="2">
          <cell r="W2" t="str">
            <v xml:space="preserve"> 1-B</v>
          </cell>
          <cell r="X2">
            <v>35</v>
          </cell>
        </row>
        <row r="3">
          <cell r="W3" t="str">
            <v xml:space="preserve"> 1-C</v>
          </cell>
          <cell r="X3">
            <v>0</v>
          </cell>
        </row>
        <row r="4">
          <cell r="W4" t="str">
            <v xml:space="preserve"> 1-D</v>
          </cell>
          <cell r="X4">
            <v>0</v>
          </cell>
        </row>
        <row r="5">
          <cell r="W5" t="str">
            <v xml:space="preserve"> 1-E</v>
          </cell>
          <cell r="X5">
            <v>0</v>
          </cell>
        </row>
        <row r="6">
          <cell r="W6" t="str">
            <v xml:space="preserve"> 1-F</v>
          </cell>
          <cell r="X6">
            <v>0</v>
          </cell>
        </row>
        <row r="7">
          <cell r="W7" t="str">
            <v xml:space="preserve"> 1-G</v>
          </cell>
          <cell r="X7">
            <v>0</v>
          </cell>
        </row>
        <row r="8">
          <cell r="W8" t="str">
            <v xml:space="preserve"> 1-H</v>
          </cell>
          <cell r="X8">
            <v>0</v>
          </cell>
        </row>
        <row r="14">
          <cell r="AB14" t="str">
            <v xml:space="preserve"> 1-A</v>
          </cell>
          <cell r="AC14" t="str">
            <v xml:space="preserve"> 1-B</v>
          </cell>
          <cell r="AD14" t="str">
            <v xml:space="preserve"> 1-C</v>
          </cell>
          <cell r="AE14" t="str">
            <v xml:space="preserve"> 1-D</v>
          </cell>
          <cell r="AF14" t="str">
            <v xml:space="preserve"> 1-E</v>
          </cell>
          <cell r="AG14" t="str">
            <v xml:space="preserve"> 1-F</v>
          </cell>
          <cell r="AH14" t="str">
            <v xml:space="preserve"> 1-G</v>
          </cell>
          <cell r="AI14" t="str">
            <v xml:space="preserve"> 1-H</v>
          </cell>
        </row>
        <row r="15">
          <cell r="AB15">
            <v>74.772222222222211</v>
          </cell>
          <cell r="AC15" t="str">
            <v/>
          </cell>
          <cell r="AD15" t="str">
            <v/>
          </cell>
          <cell r="AE15" t="str">
            <v/>
          </cell>
          <cell r="AF15" t="str">
            <v/>
          </cell>
          <cell r="AG15" t="str">
            <v/>
          </cell>
          <cell r="AH15" t="str">
            <v/>
          </cell>
          <cell r="AI15" t="str">
            <v/>
          </cell>
        </row>
      </sheetData>
      <sheetData sheetId="93"/>
      <sheetData sheetId="94"/>
      <sheetData sheetId="95"/>
      <sheetData sheetId="96"/>
      <sheetData sheetId="97"/>
      <sheetData sheetId="98"/>
      <sheetData sheetId="9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Manual Indikator"/>
      <sheetName val="1. RENCANA SKP Kaban"/>
      <sheetName val="2. Reviu SKP Kaban"/>
      <sheetName val="3. Penetapan SKP Kaban"/>
      <sheetName val="4. Penilaian SKP kaban"/>
      <sheetName val="6,1 REVIU RENCANA SKP Kasubbid"/>
      <sheetName val="6.2 PENENETAPAN SKP"/>
      <sheetName val="6.3 Penilaian SKP Kasubbid"/>
    </sheetNames>
    <sheetDataSet>
      <sheetData sheetId="0"/>
      <sheetData sheetId="1"/>
      <sheetData sheetId="2"/>
      <sheetData sheetId="3"/>
      <sheetData sheetId="4"/>
      <sheetData sheetId="5">
        <row r="15">
          <cell r="B15" t="str">
            <v>PROGRAM PENUNJANG URUSAN PEMERINTAHAN DAERAH.</v>
          </cell>
          <cell r="C15">
            <v>0</v>
          </cell>
          <cell r="D15" t="str">
            <v>Cakupan Pemenuhan Kebutuhan Penunjang Urusan Pemerintahan Bidang Kepegawaian, Pendidikan dan Pelatihan</v>
          </cell>
          <cell r="E15">
            <v>98</v>
          </cell>
          <cell r="F15">
            <v>0</v>
          </cell>
          <cell r="G15" t="str">
            <v>Normal</v>
          </cell>
          <cell r="H15">
            <v>0</v>
          </cell>
          <cell r="I15" t="str">
            <v>Sangat Kurang</v>
          </cell>
          <cell r="J15">
            <v>0</v>
          </cell>
          <cell r="K15">
            <v>0</v>
          </cell>
        </row>
        <row r="16">
          <cell r="B16" t="str">
            <v>PROGRAM KEPEGAWAIAN DAERAH</v>
          </cell>
          <cell r="C16">
            <v>0</v>
          </cell>
          <cell r="D16" t="str">
            <v>Persentase ASN yang telah mengikuti Pendidkan dan Pelatihan Formal</v>
          </cell>
          <cell r="E16">
            <v>10.54</v>
          </cell>
          <cell r="F16">
            <v>0</v>
          </cell>
          <cell r="G16" t="str">
            <v>Normal</v>
          </cell>
          <cell r="H16">
            <v>0</v>
          </cell>
          <cell r="I16" t="str">
            <v>Sangat Kurang</v>
          </cell>
          <cell r="J16">
            <v>0</v>
          </cell>
          <cell r="K16">
            <v>0</v>
          </cell>
        </row>
        <row r="17">
          <cell r="B17">
            <v>0</v>
          </cell>
          <cell r="C17">
            <v>0</v>
          </cell>
          <cell r="D17" t="str">
            <v>Persentase Pejabat ASN yang telah mengikuti Pendidkan dan Pelatihan Struktural</v>
          </cell>
          <cell r="E17">
            <v>51.64</v>
          </cell>
          <cell r="F17">
            <v>0</v>
          </cell>
          <cell r="G17" t="str">
            <v>Normal</v>
          </cell>
          <cell r="H17">
            <v>0</v>
          </cell>
          <cell r="I17" t="str">
            <v>Sangat Kurang</v>
          </cell>
          <cell r="J17">
            <v>0</v>
          </cell>
          <cell r="K17">
            <v>0</v>
          </cell>
        </row>
        <row r="18">
          <cell r="C18">
            <v>0</v>
          </cell>
          <cell r="D18" t="str">
            <v xml:space="preserve">Jumlah Jabatan Pimpinan Tinggi pada Instansi Pemerintah </v>
          </cell>
          <cell r="E18">
            <v>0.39</v>
          </cell>
          <cell r="F18">
            <v>0</v>
          </cell>
          <cell r="G18" t="str">
            <v>Normal</v>
          </cell>
          <cell r="H18">
            <v>0</v>
          </cell>
          <cell r="I18" t="str">
            <v>Sangat Kurang</v>
          </cell>
          <cell r="J18">
            <v>0</v>
          </cell>
          <cell r="K18">
            <v>0</v>
          </cell>
        </row>
        <row r="19">
          <cell r="C19">
            <v>0</v>
          </cell>
          <cell r="D19" t="str">
            <v>Jumlah Jabatan Administrator pada Instansi Pemerintah</v>
          </cell>
          <cell r="E19">
            <v>207</v>
          </cell>
          <cell r="F19">
            <v>0</v>
          </cell>
          <cell r="G19" t="str">
            <v>Normal</v>
          </cell>
          <cell r="H19">
            <v>0</v>
          </cell>
          <cell r="I19" t="str">
            <v>Sangat Kurang</v>
          </cell>
          <cell r="J19">
            <v>0</v>
          </cell>
          <cell r="K19">
            <v>0</v>
          </cell>
        </row>
        <row r="20">
          <cell r="C20">
            <v>0</v>
          </cell>
          <cell r="D20" t="str">
            <v xml:space="preserve">Jumlah Jabatan Pemangku Jabatan Fungsional Tertentu pada Instansi Pemerintah </v>
          </cell>
          <cell r="E20">
            <v>85</v>
          </cell>
          <cell r="F20">
            <v>0</v>
          </cell>
          <cell r="G20" t="str">
            <v>Normal</v>
          </cell>
          <cell r="H20">
            <v>0</v>
          </cell>
          <cell r="I20" t="str">
            <v>Sangat Kurang</v>
          </cell>
          <cell r="J20">
            <v>0</v>
          </cell>
          <cell r="K20">
            <v>0</v>
          </cell>
        </row>
        <row r="21">
          <cell r="C21">
            <v>0</v>
          </cell>
          <cell r="D21" t="str">
            <v>Persentase CASN  yang lulus pelatihan dasar formasi umum</v>
          </cell>
          <cell r="E21">
            <v>100</v>
          </cell>
          <cell r="F21">
            <v>0</v>
          </cell>
          <cell r="G21" t="str">
            <v>Normal</v>
          </cell>
          <cell r="H21">
            <v>0</v>
          </cell>
          <cell r="I21" t="str">
            <v>Sangat Kurang</v>
          </cell>
          <cell r="J21">
            <v>0</v>
          </cell>
          <cell r="K21">
            <v>0</v>
          </cell>
        </row>
        <row r="22">
          <cell r="C22">
            <v>0</v>
          </cell>
          <cell r="D22">
            <v>0</v>
          </cell>
          <cell r="E22">
            <v>0</v>
          </cell>
          <cell r="F22">
            <v>0</v>
          </cell>
          <cell r="G22">
            <v>0</v>
          </cell>
          <cell r="H22">
            <v>0</v>
          </cell>
          <cell r="I22">
            <v>0</v>
          </cell>
          <cell r="J22">
            <v>0</v>
          </cell>
          <cell r="K22">
            <v>0</v>
          </cell>
        </row>
        <row r="23">
          <cell r="C23">
            <v>0</v>
          </cell>
          <cell r="D23">
            <v>0</v>
          </cell>
          <cell r="E23">
            <v>0</v>
          </cell>
          <cell r="F23">
            <v>0</v>
          </cell>
          <cell r="G23">
            <v>0</v>
          </cell>
          <cell r="H23">
            <v>0</v>
          </cell>
          <cell r="I23">
            <v>0</v>
          </cell>
          <cell r="J23">
            <v>0</v>
          </cell>
          <cell r="K23">
            <v>0</v>
          </cell>
        </row>
        <row r="24">
          <cell r="C24">
            <v>0</v>
          </cell>
          <cell r="D24">
            <v>0</v>
          </cell>
          <cell r="E24">
            <v>0</v>
          </cell>
          <cell r="F24">
            <v>0</v>
          </cell>
          <cell r="G24">
            <v>0</v>
          </cell>
          <cell r="H24">
            <v>0</v>
          </cell>
          <cell r="I24">
            <v>0</v>
          </cell>
          <cell r="J24">
            <v>0</v>
          </cell>
          <cell r="K24">
            <v>0</v>
          </cell>
        </row>
        <row r="25">
          <cell r="B25">
            <v>0</v>
          </cell>
          <cell r="C25">
            <v>0</v>
          </cell>
          <cell r="D25">
            <v>0</v>
          </cell>
          <cell r="E25">
            <v>0</v>
          </cell>
          <cell r="F25">
            <v>0</v>
          </cell>
          <cell r="G25">
            <v>0</v>
          </cell>
          <cell r="H25">
            <v>0</v>
          </cell>
          <cell r="I25">
            <v>0</v>
          </cell>
          <cell r="J25">
            <v>0</v>
          </cell>
          <cell r="K25">
            <v>0</v>
          </cell>
        </row>
      </sheetData>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UME-PRESTASI"/>
      <sheetName val="TABEL-AK"/>
      <sheetName val="DATA-SM1"/>
      <sheetName val="RENC-SM1"/>
      <sheetName val="REAL-SM1"/>
      <sheetName val="SKP-SM1"/>
      <sheetName val="SKP1-VER2"/>
      <sheetName val="CK-SM1"/>
      <sheetName val="PK-SM1"/>
      <sheetName val="PK1-VER2"/>
      <sheetName val="PRLKU-SM1"/>
      <sheetName val="DATA-SM(2)"/>
      <sheetName val="RENC-SM(2)"/>
      <sheetName val="REAL-SM(2)"/>
      <sheetName val="SKP-SM(2)"/>
      <sheetName val="SKP2-VER2"/>
      <sheetName val="CK-SM(2)"/>
      <sheetName val="PK-SM(2)"/>
      <sheetName val="PK2-VER2"/>
      <sheetName val="PRLKU-SM(2)"/>
    </sheetNames>
    <sheetDataSet>
      <sheetData sheetId="0"/>
      <sheetData sheetId="1"/>
      <sheetData sheetId="2"/>
      <sheetData sheetId="3"/>
      <sheetData sheetId="4"/>
      <sheetData sheetId="5"/>
      <sheetData sheetId="6"/>
      <sheetData sheetId="7"/>
      <sheetData sheetId="8"/>
      <sheetData sheetId="9"/>
      <sheetData sheetId="10"/>
      <sheetData sheetId="11">
        <row r="20">
          <cell r="L20" t="str">
            <v>30 Desember 2022</v>
          </cell>
        </row>
      </sheetData>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8"/>
  </sheetPr>
  <dimension ref="B1:P46"/>
  <sheetViews>
    <sheetView showGridLines="0" zoomScale="85" zoomScaleNormal="85" zoomScaleSheetLayoutView="95" workbookViewId="0">
      <pane xSplit="5" ySplit="1" topLeftCell="F4" activePane="bottomRight" state="frozen"/>
      <selection pane="topRight"/>
      <selection pane="bottomLeft"/>
      <selection pane="bottomRight" activeCell="H15" sqref="H15"/>
    </sheetView>
  </sheetViews>
  <sheetFormatPr defaultRowHeight="12.75"/>
  <cols>
    <col min="1" max="1" width="6.140625" style="131" customWidth="1"/>
    <col min="2" max="2" width="3.28515625" style="131" customWidth="1"/>
    <col min="3" max="3" width="3.140625" style="131" customWidth="1"/>
    <col min="4" max="4" width="23.7109375" style="131" customWidth="1"/>
    <col min="5" max="5" width="2.140625" style="131" customWidth="1"/>
    <col min="6" max="6" width="19.7109375" style="131" customWidth="1"/>
    <col min="7" max="7" width="4.140625" style="131" customWidth="1"/>
    <col min="8" max="8" width="23.5703125" style="131" customWidth="1"/>
    <col min="9" max="9" width="6.7109375" style="131" customWidth="1"/>
    <col min="10" max="10" width="3.85546875" style="131" customWidth="1"/>
    <col min="11" max="11" width="3.42578125" style="131" customWidth="1"/>
    <col min="12" max="12" width="9.7109375" style="131" customWidth="1"/>
    <col min="13" max="13" width="16.7109375" style="131" customWidth="1"/>
    <col min="14" max="14" width="7.140625" style="131" customWidth="1"/>
    <col min="15" max="15" width="17" style="131" customWidth="1"/>
    <col min="16" max="16" width="11.85546875" style="131" customWidth="1"/>
    <col min="17" max="16384" width="9.140625" style="131"/>
  </cols>
  <sheetData>
    <row r="1" spans="2:16" s="121" customFormat="1" ht="30" customHeight="1" thickBot="1">
      <c r="C1" s="122"/>
      <c r="D1" s="123"/>
      <c r="E1" s="123"/>
      <c r="F1" s="124"/>
      <c r="G1" s="124"/>
      <c r="H1" s="124"/>
      <c r="I1" s="125"/>
      <c r="J1" s="124"/>
      <c r="K1" s="124"/>
      <c r="L1" s="124"/>
      <c r="M1" s="124"/>
      <c r="N1" s="124"/>
      <c r="O1" s="124"/>
    </row>
    <row r="2" spans="2:16" ht="18">
      <c r="B2" s="126"/>
      <c r="C2" s="127" t="s">
        <v>165</v>
      </c>
      <c r="D2" s="126"/>
      <c r="E2" s="126"/>
      <c r="F2" s="126"/>
      <c r="G2" s="126"/>
      <c r="H2" s="126"/>
      <c r="I2" s="128" t="s">
        <v>135</v>
      </c>
      <c r="J2" s="129"/>
      <c r="K2" s="130" t="str">
        <f>"PERIODE JULI - DESEMBER "&amp;N17&amp;""</f>
        <v>PERIODE JULI - DESEMBER 2021</v>
      </c>
      <c r="L2" s="129"/>
      <c r="M2" s="129"/>
      <c r="N2" s="129"/>
      <c r="O2" s="129"/>
      <c r="P2" s="129"/>
    </row>
    <row r="3" spans="2:16" ht="15.75">
      <c r="B3" s="132"/>
      <c r="C3" s="133" t="s">
        <v>166</v>
      </c>
      <c r="D3" s="132"/>
      <c r="E3" s="132"/>
      <c r="F3" s="132"/>
      <c r="G3" s="132"/>
      <c r="H3" s="132"/>
      <c r="I3" s="124"/>
      <c r="J3" s="132"/>
      <c r="K3" s="132"/>
      <c r="L3" s="132"/>
      <c r="M3" s="132"/>
      <c r="N3" s="132"/>
      <c r="O3" s="132"/>
      <c r="P3" s="132"/>
    </row>
    <row r="4" spans="2:16" s="144" customFormat="1" ht="15" customHeight="1">
      <c r="B4" s="134"/>
      <c r="C4" s="135" t="s">
        <v>0</v>
      </c>
      <c r="D4" s="136"/>
      <c r="E4" s="136"/>
      <c r="F4" s="137"/>
      <c r="G4" s="134"/>
      <c r="H4" s="134"/>
      <c r="I4" s="124"/>
      <c r="J4" s="138"/>
      <c r="K4" s="139" t="s">
        <v>137</v>
      </c>
      <c r="L4" s="140"/>
      <c r="M4" s="138"/>
      <c r="N4" s="141" t="s">
        <v>275</v>
      </c>
      <c r="O4" s="142"/>
      <c r="P4" s="143"/>
    </row>
    <row r="5" spans="2:16" s="144" customFormat="1" ht="12.75" customHeight="1">
      <c r="B5" s="134"/>
      <c r="C5" s="145" t="s">
        <v>139</v>
      </c>
      <c r="D5" s="136" t="s">
        <v>2</v>
      </c>
      <c r="E5" s="136"/>
      <c r="F5" s="146" t="s">
        <v>299</v>
      </c>
      <c r="G5" s="136"/>
      <c r="H5" s="136"/>
      <c r="I5" s="124"/>
      <c r="J5" s="143"/>
      <c r="K5" s="139" t="s">
        <v>140</v>
      </c>
      <c r="L5" s="140"/>
      <c r="M5" s="138"/>
      <c r="N5" s="147"/>
      <c r="O5" s="143"/>
      <c r="P5" s="143"/>
    </row>
    <row r="6" spans="2:16" s="144" customFormat="1" ht="12.75" customHeight="1">
      <c r="B6" s="134"/>
      <c r="C6" s="145" t="s">
        <v>141</v>
      </c>
      <c r="D6" s="136" t="s">
        <v>4</v>
      </c>
      <c r="E6" s="136"/>
      <c r="F6" s="148" t="s">
        <v>300</v>
      </c>
      <c r="G6" s="136"/>
      <c r="H6" s="136"/>
      <c r="I6" s="124"/>
      <c r="J6" s="143"/>
      <c r="K6" s="149" t="s">
        <v>142</v>
      </c>
      <c r="L6" s="140"/>
      <c r="M6" s="138"/>
      <c r="N6" s="150" t="s">
        <v>138</v>
      </c>
      <c r="O6" s="143"/>
      <c r="P6" s="143"/>
    </row>
    <row r="7" spans="2:16" s="144" customFormat="1" ht="12.75" customHeight="1">
      <c r="B7" s="134"/>
      <c r="C7" s="145" t="s">
        <v>143</v>
      </c>
      <c r="D7" s="136" t="s">
        <v>144</v>
      </c>
      <c r="E7" s="136"/>
      <c r="F7" s="151" t="s">
        <v>301</v>
      </c>
      <c r="G7" s="151" t="s">
        <v>302</v>
      </c>
      <c r="H7" s="151" t="s">
        <v>303</v>
      </c>
      <c r="I7" s="124"/>
      <c r="J7" s="143"/>
      <c r="K7" s="149" t="s">
        <v>145</v>
      </c>
      <c r="L7" s="140"/>
      <c r="M7" s="138"/>
      <c r="N7" s="150" t="s">
        <v>146</v>
      </c>
      <c r="O7" s="143"/>
      <c r="P7" s="143"/>
    </row>
    <row r="8" spans="2:16" s="144" customFormat="1" ht="12.75" customHeight="1">
      <c r="B8" s="134"/>
      <c r="C8" s="145" t="s">
        <v>147</v>
      </c>
      <c r="D8" s="136" t="s">
        <v>148</v>
      </c>
      <c r="E8" s="136"/>
      <c r="F8" s="151" t="s">
        <v>304</v>
      </c>
      <c r="G8" s="136"/>
      <c r="H8" s="136"/>
      <c r="I8" s="124"/>
      <c r="J8" s="143"/>
      <c r="K8" s="152" t="s">
        <v>149</v>
      </c>
      <c r="L8" s="140"/>
      <c r="M8" s="138"/>
      <c r="N8" s="153" t="s">
        <v>316</v>
      </c>
      <c r="O8" s="143"/>
      <c r="P8" s="143"/>
    </row>
    <row r="9" spans="2:16" s="144" customFormat="1" ht="12.75" customHeight="1">
      <c r="B9" s="134"/>
      <c r="C9" s="145" t="s">
        <v>150</v>
      </c>
      <c r="D9" s="136" t="s">
        <v>151</v>
      </c>
      <c r="E9" s="136"/>
      <c r="F9" s="154" t="s">
        <v>305</v>
      </c>
      <c r="G9" s="136"/>
      <c r="H9" s="136"/>
      <c r="I9" s="124"/>
      <c r="J9" s="143"/>
      <c r="K9" s="149" t="s">
        <v>21</v>
      </c>
      <c r="L9" s="140"/>
      <c r="M9" s="138"/>
      <c r="N9" s="141" t="s">
        <v>146</v>
      </c>
      <c r="O9" s="143"/>
      <c r="P9" s="143"/>
    </row>
    <row r="10" spans="2:16" s="144" customFormat="1" ht="12.75" customHeight="1">
      <c r="B10" s="134"/>
      <c r="C10" s="145"/>
      <c r="D10" s="155" t="s">
        <v>168</v>
      </c>
      <c r="E10" s="136"/>
      <c r="F10" s="151" t="s">
        <v>306</v>
      </c>
      <c r="G10" s="136"/>
      <c r="H10" s="136"/>
      <c r="I10" s="124"/>
      <c r="J10" s="143"/>
      <c r="K10" s="149" t="s">
        <v>152</v>
      </c>
      <c r="L10" s="140"/>
      <c r="M10" s="138"/>
      <c r="N10" s="156" t="s">
        <v>153</v>
      </c>
      <c r="O10" s="143"/>
      <c r="P10" s="143"/>
    </row>
    <row r="11" spans="2:16" s="144" customFormat="1" ht="12.75" customHeight="1">
      <c r="B11" s="134"/>
      <c r="C11" s="135" t="s">
        <v>136</v>
      </c>
      <c r="D11" s="136"/>
      <c r="E11" s="136"/>
      <c r="F11" s="151"/>
      <c r="G11" s="136"/>
      <c r="H11" s="136"/>
      <c r="I11" s="124"/>
      <c r="J11" s="143"/>
      <c r="K11" s="149" t="s">
        <v>155</v>
      </c>
      <c r="L11" s="140"/>
      <c r="M11" s="138"/>
      <c r="N11" s="141" t="s">
        <v>156</v>
      </c>
      <c r="O11" s="143"/>
      <c r="P11" s="132"/>
    </row>
    <row r="12" spans="2:16" s="144" customFormat="1" ht="12.75" customHeight="1">
      <c r="B12" s="134"/>
      <c r="C12" s="145" t="s">
        <v>139</v>
      </c>
      <c r="D12" s="136" t="s">
        <v>2</v>
      </c>
      <c r="E12" s="136"/>
      <c r="F12" s="157" t="s">
        <v>307</v>
      </c>
      <c r="G12" s="136"/>
      <c r="H12" s="136"/>
      <c r="I12" s="124"/>
      <c r="J12" s="143"/>
      <c r="K12" s="139" t="s">
        <v>157</v>
      </c>
      <c r="L12" s="140"/>
      <c r="M12" s="138"/>
      <c r="N12" s="147"/>
      <c r="O12" s="138"/>
      <c r="P12" s="138"/>
    </row>
    <row r="13" spans="2:16" s="144" customFormat="1" ht="12.75" customHeight="1">
      <c r="B13" s="134"/>
      <c r="C13" s="145" t="s">
        <v>141</v>
      </c>
      <c r="D13" s="136" t="s">
        <v>4</v>
      </c>
      <c r="E13" s="136"/>
      <c r="F13" s="493" t="s">
        <v>308</v>
      </c>
      <c r="G13" s="136"/>
      <c r="H13" s="136"/>
      <c r="I13" s="124"/>
      <c r="J13" s="143"/>
      <c r="K13" s="149" t="s">
        <v>158</v>
      </c>
      <c r="L13" s="140"/>
      <c r="M13" s="138"/>
      <c r="N13" s="158" t="s">
        <v>159</v>
      </c>
      <c r="O13" s="138"/>
      <c r="P13" s="138"/>
    </row>
    <row r="14" spans="2:16" s="144" customFormat="1" ht="12.75" customHeight="1">
      <c r="B14" s="134"/>
      <c r="C14" s="145" t="s">
        <v>143</v>
      </c>
      <c r="D14" s="136" t="s">
        <v>144</v>
      </c>
      <c r="E14" s="136"/>
      <c r="F14" s="151" t="s">
        <v>318</v>
      </c>
      <c r="G14" s="136"/>
      <c r="H14" s="136"/>
      <c r="I14" s="124"/>
      <c r="J14" s="143"/>
      <c r="K14" s="149" t="s">
        <v>19</v>
      </c>
      <c r="L14" s="140"/>
      <c r="M14" s="138"/>
      <c r="N14" s="159" t="s">
        <v>159</v>
      </c>
      <c r="O14" s="138"/>
      <c r="P14" s="138"/>
    </row>
    <row r="15" spans="2:16" s="144" customFormat="1" ht="12.75" customHeight="1">
      <c r="B15" s="134"/>
      <c r="C15" s="145" t="s">
        <v>147</v>
      </c>
      <c r="D15" s="136" t="s">
        <v>148</v>
      </c>
      <c r="E15" s="136"/>
      <c r="F15" s="151" t="s">
        <v>309</v>
      </c>
      <c r="G15" s="136"/>
      <c r="H15" s="136"/>
      <c r="I15" s="124"/>
      <c r="J15" s="143"/>
      <c r="K15" s="149" t="s">
        <v>160</v>
      </c>
      <c r="L15" s="138"/>
      <c r="M15" s="138"/>
      <c r="N15" s="160" t="s">
        <v>317</v>
      </c>
      <c r="O15" s="138"/>
      <c r="P15" s="138"/>
    </row>
    <row r="16" spans="2:16" s="144" customFormat="1" ht="12.75" customHeight="1">
      <c r="B16" s="134"/>
      <c r="C16" s="145" t="s">
        <v>150</v>
      </c>
      <c r="D16" s="136" t="s">
        <v>151</v>
      </c>
      <c r="E16" s="136"/>
      <c r="F16" s="154" t="s">
        <v>310</v>
      </c>
      <c r="G16" s="136"/>
      <c r="H16" s="136"/>
      <c r="I16" s="124"/>
      <c r="J16" s="143"/>
      <c r="K16" s="149" t="s">
        <v>161</v>
      </c>
      <c r="L16" s="138"/>
      <c r="M16" s="138"/>
      <c r="N16" s="150" t="s">
        <v>146</v>
      </c>
      <c r="O16" s="138"/>
      <c r="P16" s="138"/>
    </row>
    <row r="17" spans="2:16" s="144" customFormat="1" ht="12.75" customHeight="1">
      <c r="B17" s="134"/>
      <c r="C17" s="161"/>
      <c r="D17" s="181" t="str">
        <f>D10</f>
        <v>PROVINSI</v>
      </c>
      <c r="E17" s="134"/>
      <c r="F17" s="154" t="s">
        <v>306</v>
      </c>
      <c r="G17" s="134"/>
      <c r="H17" s="134"/>
      <c r="I17" s="124"/>
      <c r="J17" s="143"/>
      <c r="K17" s="149" t="s">
        <v>162</v>
      </c>
      <c r="L17" s="138"/>
      <c r="M17" s="138"/>
      <c r="N17" s="150" t="s">
        <v>163</v>
      </c>
      <c r="O17" s="138"/>
      <c r="P17" s="138"/>
    </row>
    <row r="18" spans="2:16" s="144" customFormat="1" ht="12.75" customHeight="1">
      <c r="B18" s="134"/>
      <c r="C18" s="134"/>
      <c r="D18" s="134"/>
      <c r="E18" s="134"/>
      <c r="F18" s="162"/>
      <c r="G18" s="134"/>
      <c r="H18" s="134"/>
      <c r="I18" s="124"/>
      <c r="J18" s="143"/>
      <c r="K18" s="149"/>
      <c r="L18" s="138"/>
      <c r="M18" s="138"/>
      <c r="N18" s="163"/>
      <c r="O18" s="138"/>
      <c r="P18" s="138"/>
    </row>
    <row r="19" spans="2:16" s="144" customFormat="1" ht="15.75" customHeight="1">
      <c r="B19" s="164"/>
      <c r="C19" s="165" t="s">
        <v>154</v>
      </c>
      <c r="D19" s="166"/>
      <c r="E19" s="166"/>
      <c r="F19" s="167"/>
      <c r="G19" s="164"/>
      <c r="H19" s="164"/>
      <c r="I19" s="124"/>
      <c r="J19" s="165"/>
      <c r="K19" s="166"/>
      <c r="L19" s="166"/>
      <c r="M19" s="168"/>
      <c r="N19" s="169"/>
      <c r="O19" s="170"/>
      <c r="P19" s="166"/>
    </row>
    <row r="20" spans="2:16" s="144" customFormat="1" ht="12.75" customHeight="1">
      <c r="B20" s="164"/>
      <c r="C20" s="171" t="s">
        <v>139</v>
      </c>
      <c r="D20" s="166" t="s">
        <v>2</v>
      </c>
      <c r="E20" s="166"/>
      <c r="F20" s="172" t="s">
        <v>311</v>
      </c>
      <c r="G20" s="173"/>
      <c r="H20" s="173"/>
      <c r="I20" s="124"/>
      <c r="J20" s="171"/>
      <c r="K20" s="166"/>
      <c r="L20" s="497" t="s">
        <v>167</v>
      </c>
      <c r="M20" s="498"/>
      <c r="N20" s="169"/>
      <c r="O20" s="170"/>
      <c r="P20" s="166"/>
    </row>
    <row r="21" spans="2:16" s="144" customFormat="1" ht="15">
      <c r="B21" s="164"/>
      <c r="C21" s="171" t="s">
        <v>141</v>
      </c>
      <c r="D21" s="166" t="s">
        <v>4</v>
      </c>
      <c r="E21" s="166"/>
      <c r="F21" s="494" t="s">
        <v>312</v>
      </c>
      <c r="G21" s="173"/>
      <c r="H21" s="173"/>
      <c r="I21" s="124"/>
      <c r="J21" s="171"/>
      <c r="K21" s="166"/>
      <c r="L21" s="484" t="s">
        <v>11</v>
      </c>
      <c r="M21" s="482" t="s">
        <v>289</v>
      </c>
      <c r="N21" s="169"/>
      <c r="O21" s="170"/>
      <c r="P21" s="166"/>
    </row>
    <row r="22" spans="2:16" s="144" customFormat="1" ht="14.25">
      <c r="B22" s="164"/>
      <c r="C22" s="171" t="s">
        <v>143</v>
      </c>
      <c r="D22" s="166" t="s">
        <v>144</v>
      </c>
      <c r="E22" s="166"/>
      <c r="F22" s="174" t="s">
        <v>313</v>
      </c>
      <c r="G22" s="173"/>
      <c r="H22" s="173"/>
      <c r="I22" s="124"/>
      <c r="J22" s="171"/>
      <c r="K22" s="166"/>
      <c r="L22" s="499" t="s">
        <v>164</v>
      </c>
      <c r="M22" s="499"/>
      <c r="N22" s="169"/>
      <c r="O22" s="170"/>
      <c r="P22" s="166"/>
    </row>
    <row r="23" spans="2:16" s="144" customFormat="1" ht="15">
      <c r="B23" s="164"/>
      <c r="C23" s="171" t="s">
        <v>147</v>
      </c>
      <c r="D23" s="166" t="s">
        <v>148</v>
      </c>
      <c r="E23" s="166"/>
      <c r="F23" s="174" t="s">
        <v>314</v>
      </c>
      <c r="G23" s="173"/>
      <c r="H23" s="173"/>
      <c r="I23" s="124"/>
      <c r="J23" s="171"/>
      <c r="K23" s="166"/>
      <c r="L23" s="483" t="s">
        <v>290</v>
      </c>
      <c r="M23" s="175" t="str">
        <f>N17</f>
        <v>2021</v>
      </c>
      <c r="N23" s="169"/>
      <c r="O23" s="170"/>
      <c r="P23" s="166"/>
    </row>
    <row r="24" spans="2:16" s="144" customFormat="1">
      <c r="B24" s="164"/>
      <c r="C24" s="171" t="s">
        <v>150</v>
      </c>
      <c r="D24" s="166" t="s">
        <v>151</v>
      </c>
      <c r="E24" s="166"/>
      <c r="F24" s="174" t="s">
        <v>315</v>
      </c>
      <c r="G24" s="173"/>
      <c r="H24" s="173"/>
      <c r="I24" s="124"/>
      <c r="J24" s="171"/>
      <c r="K24" s="166"/>
      <c r="L24" s="166"/>
      <c r="M24" s="164"/>
      <c r="N24" s="495"/>
      <c r="O24" s="496"/>
      <c r="P24" s="496"/>
    </row>
    <row r="25" spans="2:16" s="144" customFormat="1">
      <c r="B25" s="164"/>
      <c r="C25" s="171"/>
      <c r="D25" s="182" t="s">
        <v>168</v>
      </c>
      <c r="E25" s="166"/>
      <c r="F25" s="183" t="s">
        <v>306</v>
      </c>
      <c r="G25" s="173"/>
      <c r="H25" s="173"/>
      <c r="I25" s="124"/>
      <c r="J25" s="166"/>
      <c r="K25" s="166"/>
      <c r="L25" s="166"/>
      <c r="M25" s="166"/>
      <c r="N25" s="496"/>
      <c r="O25" s="496"/>
      <c r="P25" s="496"/>
    </row>
    <row r="26" spans="2:16" s="144" customFormat="1" ht="12.75" customHeight="1">
      <c r="B26" s="164"/>
      <c r="C26" s="171"/>
      <c r="D26" s="166"/>
      <c r="E26" s="166"/>
      <c r="F26" s="176"/>
      <c r="G26" s="173"/>
      <c r="H26" s="173"/>
      <c r="I26" s="124"/>
      <c r="J26" s="166"/>
      <c r="K26" s="177"/>
      <c r="L26" s="178"/>
      <c r="M26" s="164"/>
      <c r="N26" s="179"/>
      <c r="O26" s="166"/>
      <c r="P26" s="166"/>
    </row>
    <row r="27" spans="2:16" s="144" customFormat="1" ht="12.75" customHeight="1">
      <c r="B27" s="164"/>
      <c r="C27" s="164"/>
      <c r="D27" s="164"/>
      <c r="E27" s="164"/>
      <c r="F27" s="164"/>
      <c r="G27" s="164"/>
      <c r="H27" s="164"/>
      <c r="I27" s="124"/>
      <c r="J27" s="166"/>
      <c r="K27" s="177"/>
      <c r="L27" s="164"/>
      <c r="M27" s="164"/>
      <c r="N27" s="180"/>
      <c r="O27" s="164"/>
      <c r="P27" s="164"/>
    </row>
    <row r="28" spans="2:16">
      <c r="I28" s="124"/>
    </row>
    <row r="46" spans="12:12">
      <c r="L46" s="131" t="str">
        <f>'00 DATA UMUM'!N8&amp;", "</f>
        <v xml:space="preserve">Kota Magelang, </v>
      </c>
    </row>
  </sheetData>
  <sheetProtection sheet="1" objects="1" scenarios="1"/>
  <protectedRanges>
    <protectedRange sqref="M23 D10" name="Range1_1"/>
    <protectedRange sqref="F5:F17 G7:H7 N4:N24 M21" name="Range1"/>
    <protectedRange sqref="F20:F25 N24" name="Range2"/>
  </protectedRanges>
  <mergeCells count="3">
    <mergeCell ref="N24:P25"/>
    <mergeCell ref="L20:M20"/>
    <mergeCell ref="L22:M22"/>
  </mergeCells>
  <hyperlinks>
    <hyperlink ref="I2" location="'SM1'!A1" display="SM1" xr:uid="{00000000-0004-0000-0000-000000000000}"/>
    <hyperlink ref="L22" location="'RSUME-PRESTASI'!A1" display="RESUME PRESTASI" xr:uid="{00000000-0004-0000-0000-000001000000}"/>
    <hyperlink ref="L22:M22" location="'NIL-KINERJA'!A1" display="NILAI KINERJA" xr:uid="{00000000-0004-0000-0000-000002000000}"/>
  </hyperlinks>
  <pageMargins left="0.75" right="0.75" top="1" bottom="1" header="0.5" footer="0.5"/>
  <pageSetup paperSize="9" scale="89" orientation="landscape" horizontalDpi="4294967293"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3"/>
  <sheetViews>
    <sheetView showGridLines="0" zoomScale="75" zoomScaleNormal="75" zoomScaleSheetLayoutView="50" workbookViewId="0">
      <pane xSplit="1" ySplit="1" topLeftCell="B14" activePane="bottomRight" state="frozen"/>
      <selection pane="topRight" activeCell="B1" sqref="B1"/>
      <selection pane="bottomLeft" activeCell="A2" sqref="A2"/>
      <selection pane="bottomRight" activeCell="H1" sqref="H1"/>
    </sheetView>
  </sheetViews>
  <sheetFormatPr defaultRowHeight="12.75"/>
  <cols>
    <col min="1" max="1" width="5.7109375" style="251" customWidth="1"/>
    <col min="2" max="2" width="6" style="251" customWidth="1"/>
    <col min="3" max="3" width="25.5703125" style="251" customWidth="1"/>
    <col min="4" max="4" width="48.140625" style="251" customWidth="1"/>
    <col min="5" max="5" width="25.5703125" style="251" customWidth="1"/>
    <col min="6" max="6" width="44" style="251" customWidth="1"/>
    <col min="7" max="7" width="6" style="251" customWidth="1"/>
    <col min="8" max="8" width="8" style="251" customWidth="1"/>
    <col min="9" max="10" width="10.7109375" style="251" customWidth="1"/>
    <col min="11" max="11" width="9.140625" style="251"/>
    <col min="12" max="13" width="9.28515625" style="251" customWidth="1"/>
    <col min="14" max="14" width="13.5703125" style="251" customWidth="1"/>
    <col min="15" max="16384" width="9.140625" style="251"/>
  </cols>
  <sheetData>
    <row r="1" spans="1:14" ht="24" customHeight="1">
      <c r="A1" s="289" t="s">
        <v>227</v>
      </c>
      <c r="B1" s="248"/>
      <c r="C1" s="248"/>
      <c r="D1" s="248"/>
      <c r="E1" s="248"/>
      <c r="F1" s="248"/>
      <c r="G1" s="248"/>
      <c r="H1" s="128" t="s">
        <v>222</v>
      </c>
      <c r="I1" s="927" t="s">
        <v>212</v>
      </c>
      <c r="J1" s="928"/>
      <c r="K1" s="250"/>
      <c r="L1" s="925" t="s">
        <v>213</v>
      </c>
      <c r="M1" s="926"/>
      <c r="N1" s="250"/>
    </row>
    <row r="2" spans="1:14" ht="29.25" customHeight="1">
      <c r="A2" s="247"/>
      <c r="C2" s="924" t="s">
        <v>221</v>
      </c>
      <c r="D2" s="924"/>
      <c r="E2" s="924"/>
      <c r="F2" s="924"/>
      <c r="H2" s="249"/>
      <c r="I2" s="252">
        <v>91</v>
      </c>
      <c r="J2" s="252">
        <v>99</v>
      </c>
      <c r="K2" s="250"/>
      <c r="L2" s="252">
        <v>110</v>
      </c>
      <c r="M2" s="252">
        <v>120</v>
      </c>
      <c r="N2" s="250"/>
    </row>
    <row r="3" spans="1:14" ht="15" customHeight="1">
      <c r="A3" s="247"/>
      <c r="C3" s="924" t="str">
        <f>"PERIODE JULI - DESEMBER "&amp;'00 DATA UMUM'!N17&amp;""</f>
        <v>PERIODE JULI - DESEMBER 2021</v>
      </c>
      <c r="D3" s="924"/>
      <c r="E3" s="924"/>
      <c r="F3" s="924"/>
      <c r="H3" s="249"/>
      <c r="I3" s="252">
        <v>76</v>
      </c>
      <c r="J3" s="252">
        <v>90</v>
      </c>
      <c r="K3" s="250"/>
      <c r="L3" s="252">
        <v>90</v>
      </c>
      <c r="M3" s="252">
        <v>109</v>
      </c>
      <c r="N3" s="250"/>
    </row>
    <row r="4" spans="1:14" ht="15" customHeight="1">
      <c r="A4" s="247"/>
      <c r="C4" s="266"/>
      <c r="D4" s="266"/>
      <c r="E4" s="266"/>
      <c r="F4" s="266"/>
      <c r="H4" s="249"/>
      <c r="I4" s="252">
        <v>61</v>
      </c>
      <c r="J4" s="252">
        <v>75</v>
      </c>
      <c r="K4" s="250"/>
      <c r="L4" s="252">
        <v>70</v>
      </c>
      <c r="M4" s="252">
        <v>89</v>
      </c>
      <c r="N4" s="250"/>
    </row>
    <row r="5" spans="1:14" ht="15" customHeight="1">
      <c r="A5" s="247"/>
      <c r="C5" s="371" t="s">
        <v>252</v>
      </c>
      <c r="D5" s="351"/>
      <c r="E5" s="266"/>
      <c r="F5" s="266"/>
      <c r="H5" s="249"/>
      <c r="I5" s="252">
        <v>51</v>
      </c>
      <c r="J5" s="252">
        <v>60</v>
      </c>
      <c r="K5" s="250"/>
      <c r="L5" s="252">
        <v>50</v>
      </c>
      <c r="M5" s="252">
        <v>69</v>
      </c>
      <c r="N5" s="250"/>
    </row>
    <row r="6" spans="1:14" ht="15.75" thickBot="1">
      <c r="A6" s="247"/>
      <c r="C6" s="350" t="str">
        <f>RENCANA!B4&amp;""</f>
        <v>KANTOR WILAYAH KEMENTERIAN AGAMA PROVINSI JAWA TENGAH PROVINSI JAWA TENGAH</v>
      </c>
      <c r="D6" s="352"/>
      <c r="E6" s="353" t="str">
        <f>RENCANA!I4&amp;""</f>
        <v>PERIODE PENILAIAN</v>
      </c>
      <c r="F6" s="353" t="str">
        <f>RENCANA!K4&amp;""</f>
        <v>01 JULI 2021 s.d. 31 DESEMBER 2021</v>
      </c>
      <c r="H6" s="249"/>
      <c r="I6" s="252">
        <v>0</v>
      </c>
      <c r="J6" s="252">
        <v>50</v>
      </c>
      <c r="K6" s="250"/>
      <c r="L6" s="252">
        <v>0</v>
      </c>
      <c r="M6" s="252">
        <v>49</v>
      </c>
      <c r="N6" s="250"/>
    </row>
    <row r="7" spans="1:14" ht="23.25" customHeight="1" thickTop="1" thickBot="1">
      <c r="A7" s="247"/>
      <c r="C7" s="931" t="s">
        <v>0</v>
      </c>
      <c r="D7" s="932"/>
      <c r="E7" s="931" t="s">
        <v>1</v>
      </c>
      <c r="F7" s="932"/>
      <c r="H7" s="249"/>
      <c r="I7" s="250"/>
      <c r="J7" s="250"/>
      <c r="K7" s="250"/>
      <c r="L7" s="250"/>
      <c r="M7" s="250"/>
      <c r="N7" s="250"/>
    </row>
    <row r="8" spans="1:14" ht="17.25" customHeight="1" thickTop="1">
      <c r="A8" s="247"/>
      <c r="C8" s="312" t="str">
        <f>E8</f>
        <v>Nama</v>
      </c>
      <c r="D8" s="313" t="str">
        <f>RENCANA!E6&amp;""</f>
        <v>MUH. NURSAHID, S.Pd.</v>
      </c>
      <c r="E8" s="312" t="s">
        <v>2</v>
      </c>
      <c r="F8" s="313" t="str">
        <f>RENCANA!K6&amp;""</f>
        <v>Drs. H. SOFIA NUR, M.Pd.</v>
      </c>
      <c r="H8" s="249"/>
      <c r="I8" s="250"/>
      <c r="J8" s="250"/>
      <c r="K8" s="250"/>
      <c r="L8" s="250"/>
      <c r="M8" s="250"/>
      <c r="N8" s="250"/>
    </row>
    <row r="9" spans="1:14" ht="17.25" customHeight="1">
      <c r="A9" s="247"/>
      <c r="C9" s="314" t="str">
        <f>E9</f>
        <v>NIP</v>
      </c>
      <c r="D9" s="315" t="str">
        <f>RENCANA!E7&amp;""</f>
        <v>196907272002121002</v>
      </c>
      <c r="E9" s="314" t="s">
        <v>4</v>
      </c>
      <c r="F9" s="316" t="str">
        <f>RENCANA!K7&amp;""</f>
        <v>196609171992031001</v>
      </c>
      <c r="H9" s="249"/>
      <c r="I9" s="250"/>
      <c r="J9" s="250"/>
      <c r="K9" s="250"/>
      <c r="L9" s="250"/>
      <c r="M9" s="250"/>
      <c r="N9" s="250"/>
    </row>
    <row r="10" spans="1:14" ht="25.5">
      <c r="A10" s="247"/>
      <c r="C10" s="340" t="s">
        <v>214</v>
      </c>
      <c r="D10" s="317" t="str">
        <f>RENCANA!E8&amp;""</f>
        <v>PEMBINA IV.a TMT : 01-10-2014</v>
      </c>
      <c r="E10" s="340" t="s">
        <v>214</v>
      </c>
      <c r="F10" s="318" t="str">
        <f>RENCANA!K8&amp;""</f>
        <v>PEMBINA TK. I ( IV/b ) TMT : 01-04-2020</v>
      </c>
      <c r="H10" s="249"/>
      <c r="I10" s="253"/>
      <c r="J10" s="253"/>
      <c r="K10" s="253"/>
      <c r="L10" s="253"/>
      <c r="M10" s="253"/>
      <c r="N10" s="254" t="s">
        <v>215</v>
      </c>
    </row>
    <row r="11" spans="1:14" ht="17.25" customHeight="1">
      <c r="A11" s="247"/>
      <c r="C11" s="314" t="str">
        <f>E11</f>
        <v>Jabatan</v>
      </c>
      <c r="D11" s="315" t="str">
        <f>RENCANA!E9&amp;""</f>
        <v>KEPALA MADRASAH</v>
      </c>
      <c r="E11" s="314" t="s">
        <v>6</v>
      </c>
      <c r="F11" s="316" t="str">
        <f>RENCANA!K9&amp;""</f>
        <v xml:space="preserve">KEPALA KANTOR </v>
      </c>
      <c r="H11" s="249"/>
      <c r="I11" s="253"/>
      <c r="J11" s="253"/>
      <c r="K11" s="253"/>
      <c r="L11" s="253"/>
      <c r="M11" s="253"/>
      <c r="N11" s="291">
        <f>E17</f>
        <v>89.830357142857139</v>
      </c>
    </row>
    <row r="12" spans="1:14" ht="32.25" customHeight="1" thickBot="1">
      <c r="A12" s="247"/>
      <c r="C12" s="319" t="str">
        <f>E12</f>
        <v>Unit Kerja</v>
      </c>
      <c r="D12" s="317" t="str">
        <f>RENCANA!E10&amp;""</f>
        <v>MTs NEGERI KOTA MAGELANG PROVINSI JAWA TENGAH</v>
      </c>
      <c r="E12" s="319" t="s">
        <v>7</v>
      </c>
      <c r="F12" s="316" t="str">
        <f>RENCANA!K10&amp;""</f>
        <v>KEPALA KANTOR KEMENTERIAN AGAMA KOTA MAGELANG PROVINSI JAWA TENGAH</v>
      </c>
      <c r="H12" s="249"/>
      <c r="I12" s="253"/>
      <c r="J12" s="253"/>
      <c r="K12" s="253"/>
      <c r="L12" s="253"/>
      <c r="M12" s="253"/>
      <c r="N12" s="290">
        <f>IF(N11&gt;=91,(110+(((120-110)/(99-91))*(N11-91))),(90+(((109-90)/(90-76))*(N11-76))))</f>
        <v>108.76977040816325</v>
      </c>
    </row>
    <row r="13" spans="1:14" ht="27" thickTop="1" thickBot="1">
      <c r="A13" s="247"/>
      <c r="C13" s="320" t="s">
        <v>216</v>
      </c>
      <c r="D13" s="321" t="str">
        <f>'[9]DATA-SM(2)'!L20&amp;""</f>
        <v>30 Desember 2022</v>
      </c>
      <c r="E13" s="322"/>
      <c r="F13" s="323"/>
      <c r="H13" s="249"/>
      <c r="I13" s="253"/>
      <c r="J13" s="253"/>
      <c r="K13" s="255"/>
      <c r="L13" s="253"/>
      <c r="M13" s="253"/>
      <c r="N13" s="254" t="s">
        <v>164</v>
      </c>
    </row>
    <row r="14" spans="1:14" ht="15.75" customHeight="1" thickTop="1" thickBot="1">
      <c r="A14" s="247"/>
      <c r="C14" s="933" t="s">
        <v>217</v>
      </c>
      <c r="D14" s="934"/>
      <c r="E14" s="324" t="s">
        <v>35</v>
      </c>
      <c r="F14" s="325" t="s">
        <v>218</v>
      </c>
      <c r="H14" s="247"/>
      <c r="I14" s="267"/>
      <c r="J14" s="267"/>
      <c r="K14" s="268"/>
      <c r="L14" s="256"/>
      <c r="M14" s="256"/>
      <c r="N14" s="256"/>
    </row>
    <row r="15" spans="1:14" ht="17.25" thickTop="1" thickBot="1">
      <c r="A15" s="247"/>
      <c r="C15" s="929" t="s">
        <v>268</v>
      </c>
      <c r="D15" s="930"/>
      <c r="E15" s="461">
        <f>PENILAIAN!S44</f>
        <v>90</v>
      </c>
      <c r="F15" s="372" t="str">
        <f>IF(E15&lt;=50,"BURUK",IF(E15&lt;=60,"KURANG",IF(E15&lt;=75,"CUKUP",IF(E15&lt;=90,"BAIK","SANGAT BAIK"))))</f>
        <v>BAIK</v>
      </c>
      <c r="H15" s="247"/>
      <c r="I15" s="269"/>
      <c r="J15" s="269"/>
      <c r="K15" s="269"/>
      <c r="L15" s="256"/>
      <c r="M15" s="256"/>
      <c r="N15" s="256"/>
    </row>
    <row r="16" spans="1:14" s="258" customFormat="1" ht="17.25" thickTop="1" thickBot="1">
      <c r="A16" s="257"/>
      <c r="B16" s="251"/>
      <c r="C16" s="929" t="s">
        <v>269</v>
      </c>
      <c r="D16" s="930"/>
      <c r="E16" s="460">
        <f>'RKAP-PRILAKU'!F19</f>
        <v>89.434523809523796</v>
      </c>
      <c r="F16" s="372" t="str">
        <f>IF(E16&lt;=50,"BURUK",IF(E16&lt;=60,"KURANG",IF(E16&lt;=75,"CUKUP",IF(E16&lt;=90,"BAIK","SANGAT BAIK"))))</f>
        <v>BAIK</v>
      </c>
      <c r="H16" s="247"/>
      <c r="I16" s="269"/>
      <c r="J16" s="269"/>
      <c r="K16" s="269"/>
      <c r="L16" s="256"/>
      <c r="M16" s="256"/>
      <c r="N16" s="256"/>
    </row>
    <row r="17" spans="1:14" s="258" customFormat="1" ht="35.25" customHeight="1" thickTop="1" thickBot="1">
      <c r="A17" s="257"/>
      <c r="C17" s="922" t="s">
        <v>219</v>
      </c>
      <c r="D17" s="923"/>
      <c r="E17" s="375">
        <f>(70%*E15)+(30%*E16)</f>
        <v>89.830357142857139</v>
      </c>
      <c r="F17" s="372" t="str">
        <f>IF(E17&lt;=50,"BURUK",IF(E17&lt;=60,"KURANG",IF(E17&lt;=75,"CUKUP",IF(E17&lt;=90,"BAIK","SANGAT BAIK"))))</f>
        <v>BAIK</v>
      </c>
      <c r="H17" s="247"/>
      <c r="I17" s="270"/>
      <c r="J17" s="270"/>
      <c r="K17" s="270"/>
      <c r="L17" s="256"/>
      <c r="M17" s="256"/>
      <c r="N17" s="256"/>
    </row>
    <row r="18" spans="1:14" ht="17.25" thickTop="1" thickBot="1">
      <c r="A18" s="247"/>
      <c r="B18" s="258"/>
      <c r="C18" s="339" t="s">
        <v>220</v>
      </c>
      <c r="D18" s="328"/>
      <c r="E18" s="348"/>
      <c r="F18" s="373">
        <f>E17+E18</f>
        <v>89.830357142857139</v>
      </c>
      <c r="G18" s="259"/>
      <c r="H18" s="247"/>
      <c r="I18" s="256"/>
      <c r="J18" s="256"/>
      <c r="K18" s="256"/>
      <c r="L18" s="256"/>
      <c r="M18" s="256"/>
      <c r="N18" s="256"/>
    </row>
    <row r="19" spans="1:14" ht="27" customHeight="1" thickTop="1" thickBot="1">
      <c r="A19" s="247"/>
      <c r="B19" s="258"/>
      <c r="C19" s="922" t="s">
        <v>251</v>
      </c>
      <c r="D19" s="923"/>
      <c r="E19" s="329">
        <f>IF(F18&gt;=91,(110+(((120-110)/(99-91))*(F18-91))),(90+(((109-90)/(90-76))*(F18-76))))</f>
        <v>108.76977040816325</v>
      </c>
      <c r="F19" s="374" t="str">
        <f>IF(E19&lt;=50,"SANGAT KURANG",IF(E19&lt;=70,"KURANG",IF(E19&lt;=90,"CUKUP",IF(E19&lt;=110,"BAIK",IF(E19&lt;=110,"SANGAT BAIL",IF(AND(E19&gt;=110,E18&gt;0),"SANGAT BAIK","BAIK"))))))</f>
        <v>BAIK</v>
      </c>
      <c r="G19" s="259"/>
      <c r="H19" s="247"/>
      <c r="I19" s="256"/>
      <c r="J19" s="256"/>
      <c r="K19" s="256"/>
      <c r="L19" s="256"/>
      <c r="M19" s="256"/>
      <c r="N19" s="256"/>
    </row>
    <row r="20" spans="1:14" ht="27" customHeight="1" thickTop="1" thickBot="1">
      <c r="A20" s="247"/>
      <c r="B20" s="258"/>
      <c r="C20" s="922" t="s">
        <v>250</v>
      </c>
      <c r="D20" s="923"/>
      <c r="E20" s="329">
        <f>'KESESUAIAN AK'!L26</f>
        <v>17.625</v>
      </c>
      <c r="F20" s="341"/>
      <c r="G20" s="259"/>
      <c r="H20" s="247"/>
      <c r="I20" s="256"/>
      <c r="J20" s="256"/>
      <c r="K20" s="256"/>
      <c r="L20" s="256"/>
      <c r="M20" s="256"/>
      <c r="N20" s="256"/>
    </row>
    <row r="21" spans="1:14" ht="17.25" customHeight="1" thickTop="1">
      <c r="A21" s="247"/>
      <c r="B21" s="258"/>
      <c r="C21" s="330"/>
      <c r="D21" s="330"/>
      <c r="E21" s="331"/>
      <c r="F21" s="332"/>
      <c r="G21" s="259"/>
      <c r="H21" s="247"/>
      <c r="I21" s="256"/>
      <c r="J21" s="256"/>
      <c r="K21" s="256"/>
      <c r="L21" s="256"/>
      <c r="M21" s="256"/>
      <c r="N21" s="256"/>
    </row>
    <row r="22" spans="1:14" ht="17.25" customHeight="1">
      <c r="A22" s="247"/>
      <c r="B22" s="258"/>
      <c r="C22" s="330"/>
      <c r="D22" s="330"/>
      <c r="E22" s="331"/>
      <c r="F22" s="332"/>
      <c r="G22" s="259"/>
      <c r="H22" s="247"/>
      <c r="I22" s="256"/>
      <c r="J22" s="256"/>
      <c r="K22" s="256"/>
      <c r="L22" s="256"/>
      <c r="M22" s="256"/>
      <c r="N22" s="256"/>
    </row>
    <row r="23" spans="1:14" s="261" customFormat="1" ht="15.75">
      <c r="A23" s="260"/>
      <c r="B23" s="262"/>
      <c r="C23" s="607"/>
      <c r="D23" s="607"/>
      <c r="E23" s="607" t="str">
        <f>'RKAP-PRILAKU'!H21</f>
        <v>Kota Magelang, 31 DESEMBER 2021</v>
      </c>
      <c r="F23" s="607"/>
      <c r="G23" s="263"/>
      <c r="H23" s="260"/>
      <c r="I23" s="264"/>
      <c r="J23" s="264"/>
      <c r="K23" s="264"/>
      <c r="L23" s="264"/>
      <c r="M23" s="264"/>
      <c r="N23" s="264"/>
    </row>
    <row r="24" spans="1:14" s="261" customFormat="1" ht="15.75">
      <c r="A24" s="260"/>
      <c r="C24" s="607" t="str">
        <f>C7</f>
        <v>PEGAWAI YANG DINILAI</v>
      </c>
      <c r="D24" s="607"/>
      <c r="E24" s="607" t="str">
        <f>E7</f>
        <v>PEJABAT PENILAI KINERJA</v>
      </c>
      <c r="F24" s="607"/>
      <c r="G24" s="263"/>
      <c r="H24" s="260"/>
      <c r="I24" s="264"/>
      <c r="J24" s="264"/>
      <c r="K24" s="264"/>
      <c r="L24" s="264"/>
      <c r="M24" s="264"/>
      <c r="N24" s="264"/>
    </row>
    <row r="25" spans="1:14" ht="15.75">
      <c r="A25" s="247"/>
      <c r="C25" s="333"/>
      <c r="D25" s="333"/>
      <c r="E25" s="333"/>
      <c r="F25" s="333"/>
      <c r="G25" s="253"/>
      <c r="H25" s="247"/>
      <c r="I25" s="256"/>
      <c r="J25" s="256"/>
      <c r="K25" s="256"/>
      <c r="L25" s="256"/>
      <c r="M25" s="256"/>
      <c r="N25" s="256"/>
    </row>
    <row r="26" spans="1:14" ht="15.75">
      <c r="A26" s="247"/>
      <c r="C26" s="333"/>
      <c r="D26" s="333"/>
      <c r="E26" s="333"/>
      <c r="F26" s="333"/>
      <c r="G26" s="253"/>
      <c r="H26" s="247"/>
      <c r="I26" s="256"/>
      <c r="J26" s="256"/>
      <c r="K26" s="256"/>
      <c r="L26" s="256"/>
      <c r="M26" s="256"/>
      <c r="N26" s="256"/>
    </row>
    <row r="27" spans="1:14" ht="15.75">
      <c r="A27" s="247"/>
      <c r="C27" s="334"/>
      <c r="D27" s="334"/>
      <c r="E27" s="334"/>
      <c r="F27" s="334"/>
      <c r="H27" s="247"/>
      <c r="I27" s="256"/>
      <c r="J27" s="256"/>
      <c r="K27" s="256"/>
      <c r="L27" s="256"/>
      <c r="M27" s="256"/>
      <c r="N27" s="256"/>
    </row>
    <row r="28" spans="1:14" ht="15.75">
      <c r="A28" s="247"/>
      <c r="C28" s="921" t="str">
        <f>D8&amp;""</f>
        <v>MUH. NURSAHID, S.Pd.</v>
      </c>
      <c r="D28" s="921"/>
      <c r="E28" s="921" t="str">
        <f>F8&amp;""</f>
        <v>Drs. H. SOFIA NUR, M.Pd.</v>
      </c>
      <c r="F28" s="921"/>
      <c r="H28" s="247"/>
      <c r="I28" s="256"/>
      <c r="J28" s="256"/>
      <c r="K28" s="256"/>
      <c r="L28" s="256"/>
      <c r="M28" s="256"/>
      <c r="N28" s="256"/>
    </row>
    <row r="29" spans="1:14" ht="15.75">
      <c r="A29" s="247"/>
      <c r="B29" s="265"/>
      <c r="C29" s="607" t="str">
        <f>"NIP. "&amp;D9&amp;""</f>
        <v>NIP. 196907272002121002</v>
      </c>
      <c r="D29" s="607"/>
      <c r="E29" s="607" t="str">
        <f>"NIP."&amp;F9&amp;""</f>
        <v>NIP.196609171992031001</v>
      </c>
      <c r="F29" s="607"/>
      <c r="H29" s="247"/>
      <c r="I29" s="256"/>
      <c r="J29" s="256"/>
      <c r="K29" s="256"/>
      <c r="L29" s="256"/>
      <c r="M29" s="256"/>
      <c r="N29" s="256"/>
    </row>
    <row r="30" spans="1:14" ht="15.75">
      <c r="A30" s="247"/>
      <c r="B30" s="265"/>
      <c r="C30" s="333"/>
      <c r="D30" s="333"/>
      <c r="E30" s="333"/>
      <c r="F30" s="333"/>
      <c r="H30" s="247"/>
      <c r="I30" s="256"/>
      <c r="J30" s="256"/>
      <c r="K30" s="256"/>
      <c r="L30" s="256"/>
      <c r="M30" s="256"/>
      <c r="N30" s="256"/>
    </row>
    <row r="31" spans="1:14" ht="15.75">
      <c r="A31" s="247"/>
      <c r="C31" s="920"/>
      <c r="D31" s="920"/>
      <c r="E31" s="334"/>
      <c r="F31" s="334"/>
      <c r="H31" s="247"/>
      <c r="I31" s="256"/>
      <c r="J31" s="256"/>
      <c r="K31" s="256"/>
      <c r="L31" s="256"/>
      <c r="M31" s="256"/>
      <c r="N31" s="256"/>
    </row>
    <row r="32" spans="1:14">
      <c r="A32" s="247"/>
      <c r="B32" s="248"/>
      <c r="C32" s="248"/>
      <c r="D32" s="248"/>
      <c r="E32" s="248"/>
      <c r="F32" s="248"/>
      <c r="G32" s="248"/>
      <c r="H32" s="247"/>
      <c r="I32" s="256"/>
      <c r="J32" s="256"/>
      <c r="K32" s="256"/>
      <c r="L32" s="256"/>
      <c r="M32" s="256"/>
      <c r="N32" s="256"/>
    </row>
    <row r="33" spans="1:14">
      <c r="A33" s="247"/>
      <c r="B33" s="248"/>
      <c r="C33" s="248"/>
      <c r="D33" s="248"/>
      <c r="E33" s="248"/>
      <c r="F33" s="248"/>
      <c r="G33" s="248"/>
      <c r="H33" s="247"/>
      <c r="I33" s="256"/>
      <c r="J33" s="256"/>
      <c r="K33" s="256"/>
      <c r="L33" s="256"/>
      <c r="M33" s="256"/>
      <c r="N33" s="256"/>
    </row>
  </sheetData>
  <sheetProtection sheet="1" objects="1" scenarios="1"/>
  <protectedRanges>
    <protectedRange sqref="N11" name="Range2"/>
    <protectedRange sqref="E18" name="Range1"/>
  </protectedRanges>
  <mergeCells count="21">
    <mergeCell ref="C3:F3"/>
    <mergeCell ref="C2:F2"/>
    <mergeCell ref="L1:M1"/>
    <mergeCell ref="I1:J1"/>
    <mergeCell ref="C16:D16"/>
    <mergeCell ref="E7:F7"/>
    <mergeCell ref="C7:D7"/>
    <mergeCell ref="C14:D14"/>
    <mergeCell ref="C15:D15"/>
    <mergeCell ref="C17:D17"/>
    <mergeCell ref="C19:D19"/>
    <mergeCell ref="C23:D23"/>
    <mergeCell ref="E23:F23"/>
    <mergeCell ref="C20:D20"/>
    <mergeCell ref="C31:D31"/>
    <mergeCell ref="E29:F29"/>
    <mergeCell ref="C29:D29"/>
    <mergeCell ref="C24:D24"/>
    <mergeCell ref="E24:F24"/>
    <mergeCell ref="E28:F28"/>
    <mergeCell ref="C28:D28"/>
  </mergeCells>
  <hyperlinks>
    <hyperlink ref="H1" location="HOME!A1" display="HOME" xr:uid="{00000000-0004-0000-0900-000000000000}"/>
    <hyperlink ref="A1" location="'RKAP-PRILAKU'!A1" display="◄" xr:uid="{00000000-0004-0000-0900-000001000000}"/>
  </hyperlinks>
  <printOptions horizontalCentered="1"/>
  <pageMargins left="0.59055118110236227" right="0.39370078740157483" top="0.78740157480314965" bottom="0.59055118110236227" header="0.31496062992125984" footer="0.31496062992125984"/>
  <pageSetup paperSize="9" scale="85" orientation="landscape" horizontalDpi="4294967293" r:id="rId1"/>
  <headerFooter alignWithMargins="0"/>
  <colBreaks count="1" manualBreakCount="1">
    <brk id="1" min="1" max="32" man="1"/>
  </col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9"/>
  <sheetViews>
    <sheetView showGridLines="0" zoomScale="75" zoomScaleNormal="75" zoomScaleSheetLayoutView="50" workbookViewId="0">
      <pane xSplit="1" ySplit="1" topLeftCell="B8" activePane="bottomRight" state="frozen"/>
      <selection pane="topRight" activeCell="B1" sqref="B1"/>
      <selection pane="bottomLeft" activeCell="A2" sqref="A2"/>
      <selection pane="bottomRight" activeCell="H1" sqref="H1"/>
    </sheetView>
  </sheetViews>
  <sheetFormatPr defaultRowHeight="12.75"/>
  <cols>
    <col min="1" max="1" width="5.7109375" style="251" customWidth="1"/>
    <col min="2" max="2" width="6" style="251" customWidth="1"/>
    <col min="3" max="3" width="25.5703125" style="251" customWidth="1"/>
    <col min="4" max="4" width="48.140625" style="251" customWidth="1"/>
    <col min="5" max="5" width="25.5703125" style="251" customWidth="1"/>
    <col min="6" max="6" width="44" style="251" customWidth="1"/>
    <col min="7" max="7" width="6" style="251" customWidth="1"/>
    <col min="8" max="14" width="8" style="251" customWidth="1"/>
    <col min="15" max="16384" width="9.140625" style="251"/>
  </cols>
  <sheetData>
    <row r="1" spans="1:14" ht="24" customHeight="1">
      <c r="A1" s="289" t="s">
        <v>227</v>
      </c>
      <c r="B1" s="247"/>
      <c r="C1" s="247"/>
      <c r="D1" s="247"/>
      <c r="E1" s="247"/>
      <c r="F1" s="247"/>
      <c r="G1" s="247"/>
      <c r="H1" s="349" t="s">
        <v>222</v>
      </c>
      <c r="I1" s="128"/>
      <c r="J1" s="128"/>
      <c r="K1" s="128"/>
      <c r="L1" s="128"/>
      <c r="M1" s="128"/>
      <c r="N1" s="128"/>
    </row>
    <row r="2" spans="1:14" ht="30" customHeight="1">
      <c r="A2" s="247"/>
      <c r="C2" s="935" t="s">
        <v>245</v>
      </c>
      <c r="D2" s="936"/>
      <c r="E2" s="936"/>
      <c r="F2" s="936"/>
      <c r="H2" s="249"/>
      <c r="I2" s="249"/>
      <c r="J2" s="249"/>
      <c r="K2" s="249"/>
      <c r="L2" s="249"/>
      <c r="M2" s="249"/>
      <c r="N2" s="249"/>
    </row>
    <row r="3" spans="1:14" ht="15" customHeight="1">
      <c r="A3" s="247"/>
      <c r="C3" s="924" t="str">
        <f>"TAHUN "&amp;'00 DATA UMUM'!M23&amp;""</f>
        <v>TAHUN 2021</v>
      </c>
      <c r="D3" s="937"/>
      <c r="E3" s="937"/>
      <c r="F3" s="937"/>
      <c r="H3" s="249"/>
      <c r="I3" s="249"/>
      <c r="J3" s="249"/>
      <c r="K3" s="249"/>
      <c r="L3" s="249"/>
      <c r="M3" s="249"/>
      <c r="N3" s="249"/>
    </row>
    <row r="4" spans="1:14" ht="15" customHeight="1">
      <c r="A4" s="247"/>
      <c r="C4" s="310"/>
      <c r="D4" s="310"/>
      <c r="E4" s="310"/>
      <c r="F4" s="310"/>
      <c r="H4" s="249"/>
      <c r="I4" s="249"/>
      <c r="J4" s="249"/>
      <c r="K4" s="249"/>
      <c r="L4" s="249"/>
      <c r="M4" s="249"/>
      <c r="N4" s="249"/>
    </row>
    <row r="5" spans="1:14" ht="15" customHeight="1" thickBot="1">
      <c r="A5" s="247"/>
      <c r="C5" s="938" t="str">
        <f>RENCANA!B4&amp;""</f>
        <v>KANTOR WILAYAH KEMENTERIAN AGAMA PROVINSI JAWA TENGAH PROVINSI JAWA TENGAH</v>
      </c>
      <c r="D5" s="939"/>
      <c r="E5" s="346" t="str">
        <f>RENCANA!I4&amp;""</f>
        <v>PERIODE PENILAIAN</v>
      </c>
      <c r="F5" s="347" t="str">
        <f>"JANUARI - DESEMBER "&amp;'00 DATA UMUM'!N17&amp;""</f>
        <v>JANUARI - DESEMBER 2021</v>
      </c>
      <c r="H5" s="249"/>
      <c r="I5" s="249"/>
      <c r="J5" s="249"/>
      <c r="K5" s="249"/>
      <c r="L5" s="249"/>
      <c r="M5" s="249"/>
      <c r="N5" s="249"/>
    </row>
    <row r="6" spans="1:14" ht="23.25" customHeight="1" thickTop="1" thickBot="1">
      <c r="A6" s="247"/>
      <c r="C6" s="931" t="s">
        <v>0</v>
      </c>
      <c r="D6" s="932"/>
      <c r="E6" s="931" t="s">
        <v>1</v>
      </c>
      <c r="F6" s="932"/>
      <c r="H6" s="249"/>
      <c r="I6" s="249"/>
      <c r="J6" s="249"/>
      <c r="K6" s="249"/>
      <c r="L6" s="249"/>
      <c r="M6" s="249"/>
      <c r="N6" s="249"/>
    </row>
    <row r="7" spans="1:14" ht="17.25" customHeight="1" thickTop="1">
      <c r="A7" s="247"/>
      <c r="C7" s="312" t="str">
        <f>E7</f>
        <v>Nama</v>
      </c>
      <c r="D7" s="313" t="str">
        <f>RENCANA!E6&amp;""</f>
        <v>MUH. NURSAHID, S.Pd.</v>
      </c>
      <c r="E7" s="312" t="s">
        <v>2</v>
      </c>
      <c r="F7" s="313" t="str">
        <f>RENCANA!K6&amp;""</f>
        <v>Drs. H. SOFIA NUR, M.Pd.</v>
      </c>
      <c r="H7" s="249"/>
      <c r="I7" s="249"/>
      <c r="J7" s="249"/>
      <c r="K7" s="249"/>
      <c r="L7" s="249"/>
      <c r="M7" s="249"/>
      <c r="N7" s="249"/>
    </row>
    <row r="8" spans="1:14" ht="17.25" customHeight="1">
      <c r="A8" s="247"/>
      <c r="C8" s="314" t="str">
        <f>E8</f>
        <v>NIP</v>
      </c>
      <c r="D8" s="315" t="str">
        <f>RENCANA!E7&amp;""</f>
        <v>196907272002121002</v>
      </c>
      <c r="E8" s="314" t="s">
        <v>4</v>
      </c>
      <c r="F8" s="316" t="str">
        <f>RENCANA!K7&amp;""</f>
        <v>196609171992031001</v>
      </c>
      <c r="H8" s="249"/>
      <c r="I8" s="249"/>
      <c r="J8" s="249"/>
      <c r="K8" s="249"/>
      <c r="L8" s="249"/>
      <c r="M8" s="249"/>
      <c r="N8" s="249"/>
    </row>
    <row r="9" spans="1:14" ht="15.75">
      <c r="A9" s="247"/>
      <c r="C9" s="340" t="s">
        <v>214</v>
      </c>
      <c r="D9" s="317" t="str">
        <f>RENCANA!E8&amp;""</f>
        <v>PEMBINA IV.a TMT : 01-10-2014</v>
      </c>
      <c r="E9" s="340" t="s">
        <v>214</v>
      </c>
      <c r="F9" s="318" t="str">
        <f>RENCANA!K8&amp;""</f>
        <v>PEMBINA TK. I ( IV/b ) TMT : 01-04-2020</v>
      </c>
      <c r="H9" s="249"/>
      <c r="I9" s="249"/>
      <c r="J9" s="249"/>
      <c r="K9" s="249"/>
      <c r="L9" s="249"/>
      <c r="M9" s="249"/>
      <c r="N9" s="249"/>
    </row>
    <row r="10" spans="1:14" ht="17.25" customHeight="1">
      <c r="A10" s="247"/>
      <c r="C10" s="314" t="str">
        <f>E10</f>
        <v>Jabatan</v>
      </c>
      <c r="D10" s="315" t="str">
        <f>RENCANA!E9&amp;""</f>
        <v>KEPALA MADRASAH</v>
      </c>
      <c r="E10" s="314" t="s">
        <v>6</v>
      </c>
      <c r="F10" s="316" t="str">
        <f>RENCANA!K9&amp;""</f>
        <v xml:space="preserve">KEPALA KANTOR </v>
      </c>
      <c r="H10" s="249"/>
      <c r="I10" s="249"/>
      <c r="J10" s="249"/>
      <c r="K10" s="249"/>
      <c r="L10" s="249"/>
      <c r="M10" s="249"/>
      <c r="N10" s="249"/>
    </row>
    <row r="11" spans="1:14" ht="32.25" customHeight="1" thickBot="1">
      <c r="A11" s="247"/>
      <c r="C11" s="319" t="s">
        <v>7</v>
      </c>
      <c r="D11" s="317" t="str">
        <f>RENCANA!E10&amp;""</f>
        <v>MTs NEGERI KOTA MAGELANG PROVINSI JAWA TENGAH</v>
      </c>
      <c r="E11" s="319" t="s">
        <v>7</v>
      </c>
      <c r="F11" s="316" t="str">
        <f>RENCANA!K10&amp;""</f>
        <v>KEPALA KANTOR KEMENTERIAN AGAMA KOTA MAGELANG PROVINSI JAWA TENGAH</v>
      </c>
      <c r="H11" s="249"/>
      <c r="I11" s="249"/>
      <c r="J11" s="249"/>
      <c r="K11" s="249"/>
      <c r="L11" s="249"/>
      <c r="M11" s="249"/>
      <c r="N11" s="249"/>
    </row>
    <row r="12" spans="1:14" ht="33" customHeight="1" thickTop="1" thickBot="1">
      <c r="A12" s="247"/>
      <c r="C12" s="320" t="s">
        <v>216</v>
      </c>
      <c r="D12" s="321" t="str">
        <f>'[9]DATA-SM(2)'!L20&amp;""</f>
        <v>30 Desember 2022</v>
      </c>
      <c r="E12" s="322"/>
      <c r="F12" s="323"/>
      <c r="H12" s="249"/>
      <c r="I12" s="249"/>
      <c r="J12" s="249"/>
      <c r="K12" s="249"/>
      <c r="L12" s="249"/>
      <c r="M12" s="249"/>
      <c r="N12" s="249"/>
    </row>
    <row r="13" spans="1:14" ht="15.75" customHeight="1" thickTop="1" thickBot="1">
      <c r="A13" s="247"/>
      <c r="C13" s="940" t="s">
        <v>246</v>
      </c>
      <c r="D13" s="941"/>
      <c r="E13" s="940" t="s">
        <v>247</v>
      </c>
      <c r="F13" s="941"/>
      <c r="H13" s="247"/>
      <c r="I13" s="247"/>
      <c r="J13" s="247"/>
      <c r="K13" s="247"/>
      <c r="L13" s="247"/>
      <c r="M13" s="247"/>
      <c r="N13" s="247"/>
    </row>
    <row r="14" spans="1:14" ht="17.25" customHeight="1" thickTop="1" thickBot="1">
      <c r="A14" s="247"/>
      <c r="C14" s="929" t="s">
        <v>248</v>
      </c>
      <c r="D14" s="930"/>
      <c r="E14" s="326">
        <v>103.5</v>
      </c>
      <c r="F14" s="337"/>
      <c r="H14" s="247"/>
      <c r="I14" s="247"/>
      <c r="J14" s="247"/>
      <c r="K14" s="247"/>
      <c r="L14" s="247"/>
      <c r="M14" s="247"/>
      <c r="N14" s="247"/>
    </row>
    <row r="15" spans="1:14" s="258" customFormat="1" ht="17.25" customHeight="1" thickTop="1" thickBot="1">
      <c r="A15" s="257"/>
      <c r="B15" s="251"/>
      <c r="C15" s="929" t="s">
        <v>249</v>
      </c>
      <c r="D15" s="930"/>
      <c r="E15" s="327">
        <f>'NIL-KINERJA'!E17</f>
        <v>89.830357142857139</v>
      </c>
      <c r="F15" s="338"/>
      <c r="H15" s="247"/>
      <c r="I15" s="247"/>
      <c r="J15" s="247"/>
      <c r="K15" s="247"/>
      <c r="L15" s="247"/>
      <c r="M15" s="247"/>
      <c r="N15" s="247"/>
    </row>
    <row r="16" spans="1:14" ht="27" customHeight="1" thickTop="1" thickBot="1">
      <c r="A16" s="247"/>
      <c r="B16" s="258"/>
      <c r="C16" s="922" t="str">
        <f>"NILAI AKHIR INTEGRASI TAHUN "&amp;'00 DATA UMUM'!N17</f>
        <v>NILAI AKHIR INTEGRASI TAHUN 2021</v>
      </c>
      <c r="D16" s="923"/>
      <c r="E16" s="329">
        <f>(50%*E14)+(50%*E15)</f>
        <v>96.665178571428569</v>
      </c>
      <c r="F16" s="341" t="str">
        <f>IF(E16&lt;=50,"Sangat Kurang",IF(E16&lt;=70,"Kurang",IF(E16&lt;=90,"Cukup",IF(E16&lt;=110,"Baik",IF(E16&lt;=110,"Sangat Baik",IF(AND(E16&gt;=110,#REF!&gt;0),"Sangat Baik","Baik"))))))</f>
        <v>Baik</v>
      </c>
      <c r="G16" s="259"/>
      <c r="H16" s="247"/>
      <c r="I16" s="247"/>
      <c r="J16" s="247"/>
      <c r="K16" s="247"/>
      <c r="L16" s="247"/>
      <c r="M16" s="247"/>
      <c r="N16" s="247"/>
    </row>
    <row r="17" spans="1:14" ht="17.25" customHeight="1" thickTop="1">
      <c r="A17" s="247"/>
      <c r="B17" s="258"/>
      <c r="C17" s="330"/>
      <c r="D17" s="330"/>
      <c r="E17" s="331"/>
      <c r="F17" s="332"/>
      <c r="G17" s="259"/>
      <c r="H17" s="247"/>
      <c r="I17" s="247"/>
      <c r="J17" s="247"/>
      <c r="K17" s="247"/>
      <c r="L17" s="247"/>
      <c r="M17" s="247"/>
      <c r="N17" s="247"/>
    </row>
    <row r="18" spans="1:14" ht="17.25" customHeight="1">
      <c r="A18" s="247"/>
      <c r="B18" s="258"/>
      <c r="C18" s="330"/>
      <c r="D18" s="330"/>
      <c r="E18" s="331"/>
      <c r="F18" s="332"/>
      <c r="G18" s="259"/>
      <c r="H18" s="247"/>
      <c r="I18" s="247"/>
      <c r="J18" s="247"/>
      <c r="K18" s="247"/>
      <c r="L18" s="247"/>
      <c r="M18" s="247"/>
      <c r="N18" s="247"/>
    </row>
    <row r="19" spans="1:14" s="261" customFormat="1" ht="15.75">
      <c r="A19" s="260"/>
      <c r="B19" s="311"/>
      <c r="C19" s="607"/>
      <c r="D19" s="607"/>
      <c r="E19" s="607" t="str">
        <f>'RKAP-PRILAKU'!H21</f>
        <v>Kota Magelang, 31 DESEMBER 2021</v>
      </c>
      <c r="F19" s="607"/>
      <c r="G19" s="263"/>
      <c r="H19" s="260"/>
      <c r="I19" s="260"/>
      <c r="J19" s="260"/>
      <c r="K19" s="260"/>
      <c r="L19" s="260"/>
      <c r="M19" s="260"/>
      <c r="N19" s="260"/>
    </row>
    <row r="20" spans="1:14" s="261" customFormat="1" ht="15.75">
      <c r="A20" s="260"/>
      <c r="C20" s="607" t="str">
        <f>C6</f>
        <v>PEGAWAI YANG DINILAI</v>
      </c>
      <c r="D20" s="607"/>
      <c r="E20" s="607" t="str">
        <f>E6</f>
        <v>PEJABAT PENILAI KINERJA</v>
      </c>
      <c r="F20" s="607"/>
      <c r="G20" s="263"/>
      <c r="H20" s="260"/>
      <c r="I20" s="260"/>
      <c r="J20" s="260"/>
      <c r="K20" s="260"/>
      <c r="L20" s="260"/>
      <c r="M20" s="260"/>
      <c r="N20" s="260"/>
    </row>
    <row r="21" spans="1:14" ht="15.75">
      <c r="A21" s="247"/>
      <c r="C21" s="333"/>
      <c r="D21" s="333"/>
      <c r="E21" s="333"/>
      <c r="F21" s="333"/>
      <c r="G21" s="253"/>
      <c r="H21" s="247"/>
      <c r="I21" s="247"/>
      <c r="J21" s="247"/>
      <c r="K21" s="247"/>
      <c r="L21" s="247"/>
      <c r="M21" s="247"/>
      <c r="N21" s="247"/>
    </row>
    <row r="22" spans="1:14" ht="15.75">
      <c r="A22" s="247"/>
      <c r="C22" s="333"/>
      <c r="D22" s="333"/>
      <c r="E22" s="333"/>
      <c r="F22" s="333"/>
      <c r="G22" s="253"/>
      <c r="H22" s="247"/>
      <c r="I22" s="247"/>
      <c r="J22" s="247"/>
      <c r="K22" s="247"/>
      <c r="L22" s="247"/>
      <c r="M22" s="247"/>
      <c r="N22" s="247"/>
    </row>
    <row r="23" spans="1:14" ht="15.75">
      <c r="A23" s="247"/>
      <c r="C23" s="334"/>
      <c r="D23" s="334"/>
      <c r="E23" s="334"/>
      <c r="F23" s="334"/>
      <c r="H23" s="247"/>
      <c r="I23" s="247"/>
      <c r="J23" s="247"/>
      <c r="K23" s="247"/>
      <c r="L23" s="247"/>
      <c r="M23" s="247"/>
      <c r="N23" s="247"/>
    </row>
    <row r="24" spans="1:14" ht="15.75">
      <c r="A24" s="247"/>
      <c r="C24" s="921" t="str">
        <f>D7&amp;""</f>
        <v>MUH. NURSAHID, S.Pd.</v>
      </c>
      <c r="D24" s="921"/>
      <c r="E24" s="921" t="str">
        <f>F7&amp;""</f>
        <v>Drs. H. SOFIA NUR, M.Pd.</v>
      </c>
      <c r="F24" s="921"/>
      <c r="H24" s="247"/>
      <c r="I24" s="247"/>
      <c r="J24" s="247"/>
      <c r="K24" s="247"/>
      <c r="L24" s="247"/>
      <c r="M24" s="247"/>
      <c r="N24" s="247"/>
    </row>
    <row r="25" spans="1:14" ht="15.75">
      <c r="A25" s="247"/>
      <c r="B25" s="265"/>
      <c r="C25" s="607" t="str">
        <f>"NIP. "&amp;D8&amp;""</f>
        <v>NIP. 196907272002121002</v>
      </c>
      <c r="D25" s="607"/>
      <c r="E25" s="607" t="str">
        <f>"NIP."&amp;F8&amp;""</f>
        <v>NIP.196609171992031001</v>
      </c>
      <c r="F25" s="607"/>
      <c r="H25" s="247"/>
      <c r="I25" s="247"/>
      <c r="J25" s="247"/>
      <c r="K25" s="247"/>
      <c r="L25" s="247"/>
      <c r="M25" s="247"/>
      <c r="N25" s="247"/>
    </row>
    <row r="26" spans="1:14" ht="15.75">
      <c r="A26" s="247"/>
      <c r="B26" s="265"/>
      <c r="C26" s="333"/>
      <c r="D26" s="333"/>
      <c r="E26" s="333"/>
      <c r="F26" s="333"/>
      <c r="H26" s="247"/>
      <c r="I26" s="247"/>
      <c r="J26" s="247"/>
      <c r="K26" s="247"/>
      <c r="L26" s="247"/>
      <c r="M26" s="247"/>
      <c r="N26" s="247"/>
    </row>
    <row r="27" spans="1:14" ht="15.75">
      <c r="A27" s="247"/>
      <c r="C27" s="920"/>
      <c r="D27" s="920"/>
      <c r="E27" s="334"/>
      <c r="F27" s="334"/>
      <c r="H27" s="247"/>
      <c r="I27" s="247"/>
      <c r="J27" s="247"/>
      <c r="K27" s="247"/>
      <c r="L27" s="247"/>
      <c r="M27" s="247"/>
      <c r="N27" s="247"/>
    </row>
    <row r="28" spans="1:14">
      <c r="A28" s="247"/>
      <c r="B28" s="248"/>
      <c r="C28" s="248"/>
      <c r="D28" s="248"/>
      <c r="E28" s="248"/>
      <c r="F28" s="248"/>
      <c r="G28" s="248"/>
      <c r="H28" s="247"/>
      <c r="I28" s="247"/>
      <c r="J28" s="247"/>
      <c r="K28" s="247"/>
      <c r="L28" s="247"/>
      <c r="M28" s="247"/>
      <c r="N28" s="247"/>
    </row>
    <row r="29" spans="1:14">
      <c r="A29" s="247"/>
      <c r="B29" s="248"/>
      <c r="C29" s="248"/>
      <c r="D29" s="248"/>
      <c r="E29" s="248"/>
      <c r="F29" s="248"/>
      <c r="G29" s="248"/>
      <c r="H29" s="247"/>
      <c r="I29" s="247"/>
      <c r="J29" s="247"/>
      <c r="K29" s="247"/>
      <c r="L29" s="247"/>
      <c r="M29" s="247"/>
      <c r="N29" s="247"/>
    </row>
  </sheetData>
  <sheetProtection sheet="1" objects="1" scenarios="1"/>
  <protectedRanges>
    <protectedRange sqref="E14" name="Range1"/>
  </protectedRanges>
  <mergeCells count="19">
    <mergeCell ref="C27:D27"/>
    <mergeCell ref="E13:F13"/>
    <mergeCell ref="E19:F19"/>
    <mergeCell ref="C20:D20"/>
    <mergeCell ref="E20:F20"/>
    <mergeCell ref="C24:D24"/>
    <mergeCell ref="E24:F24"/>
    <mergeCell ref="C25:D25"/>
    <mergeCell ref="E25:F25"/>
    <mergeCell ref="C13:D13"/>
    <mergeCell ref="C14:D14"/>
    <mergeCell ref="C15:D15"/>
    <mergeCell ref="C16:D16"/>
    <mergeCell ref="C19:D19"/>
    <mergeCell ref="C2:F2"/>
    <mergeCell ref="C3:F3"/>
    <mergeCell ref="C5:D5"/>
    <mergeCell ref="C6:D6"/>
    <mergeCell ref="E6:F6"/>
  </mergeCells>
  <hyperlinks>
    <hyperlink ref="H1" location="HOME!A1" display="HOME" xr:uid="{00000000-0004-0000-0A00-000000000000}"/>
    <hyperlink ref="A1" location="'NIL-KINERJA'!A1" display="◄" xr:uid="{00000000-0004-0000-0A00-000001000000}"/>
  </hyperlinks>
  <printOptions horizontalCentered="1"/>
  <pageMargins left="0.59055118110236227" right="0.59055118110236227" top="0.98425196850393704" bottom="0.59055118110236227" header="0.31496062992125984" footer="0.31496062992125984"/>
  <pageSetup paperSize="9" scale="85" orientation="landscape" horizontalDpi="4294967293" r:id="rId1"/>
  <headerFooter alignWithMargins="0"/>
  <colBreaks count="1" manualBreakCount="1">
    <brk id="1" min="1" max="32"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25"/>
  <sheetViews>
    <sheetView showGridLines="0" tabSelected="1" topLeftCell="A4" zoomScale="90" zoomScaleNormal="90" zoomScaleSheetLayoutView="90" workbookViewId="0"/>
  </sheetViews>
  <sheetFormatPr defaultRowHeight="14.25"/>
  <cols>
    <col min="1" max="1" width="6" style="274" customWidth="1"/>
    <col min="2" max="2" width="5.42578125" style="274" customWidth="1"/>
    <col min="3" max="3" width="31.28515625" style="274" customWidth="1"/>
    <col min="4" max="4" width="12" style="274" customWidth="1"/>
    <col min="5" max="5" width="22.7109375" style="274" customWidth="1"/>
    <col min="6" max="6" width="18.5703125" style="274" customWidth="1"/>
    <col min="7" max="7" width="3.7109375" style="274" customWidth="1"/>
    <col min="8" max="251" width="9.140625" style="274"/>
    <col min="252" max="252" width="33.42578125" style="274" customWidth="1"/>
    <col min="253" max="255" width="18.5703125" style="274" customWidth="1"/>
    <col min="256" max="507" width="9.140625" style="274"/>
    <col min="508" max="508" width="33.42578125" style="274" customWidth="1"/>
    <col min="509" max="511" width="18.5703125" style="274" customWidth="1"/>
    <col min="512" max="763" width="9.140625" style="274"/>
    <col min="764" max="764" width="33.42578125" style="274" customWidth="1"/>
    <col min="765" max="767" width="18.5703125" style="274" customWidth="1"/>
    <col min="768" max="1019" width="9.140625" style="274"/>
    <col min="1020" max="1020" width="33.42578125" style="274" customWidth="1"/>
    <col min="1021" max="1023" width="18.5703125" style="274" customWidth="1"/>
    <col min="1024" max="1275" width="9.140625" style="274"/>
    <col min="1276" max="1276" width="33.42578125" style="274" customWidth="1"/>
    <col min="1277" max="1279" width="18.5703125" style="274" customWidth="1"/>
    <col min="1280" max="1531" width="9.140625" style="274"/>
    <col min="1532" max="1532" width="33.42578125" style="274" customWidth="1"/>
    <col min="1533" max="1535" width="18.5703125" style="274" customWidth="1"/>
    <col min="1536" max="1787" width="9.140625" style="274"/>
    <col min="1788" max="1788" width="33.42578125" style="274" customWidth="1"/>
    <col min="1789" max="1791" width="18.5703125" style="274" customWidth="1"/>
    <col min="1792" max="2043" width="9.140625" style="274"/>
    <col min="2044" max="2044" width="33.42578125" style="274" customWidth="1"/>
    <col min="2045" max="2047" width="18.5703125" style="274" customWidth="1"/>
    <col min="2048" max="2299" width="9.140625" style="274"/>
    <col min="2300" max="2300" width="33.42578125" style="274" customWidth="1"/>
    <col min="2301" max="2303" width="18.5703125" style="274" customWidth="1"/>
    <col min="2304" max="2555" width="9.140625" style="274"/>
    <col min="2556" max="2556" width="33.42578125" style="274" customWidth="1"/>
    <col min="2557" max="2559" width="18.5703125" style="274" customWidth="1"/>
    <col min="2560" max="2811" width="9.140625" style="274"/>
    <col min="2812" max="2812" width="33.42578125" style="274" customWidth="1"/>
    <col min="2813" max="2815" width="18.5703125" style="274" customWidth="1"/>
    <col min="2816" max="3067" width="9.140625" style="274"/>
    <col min="3068" max="3068" width="33.42578125" style="274" customWidth="1"/>
    <col min="3069" max="3071" width="18.5703125" style="274" customWidth="1"/>
    <col min="3072" max="3323" width="9.140625" style="274"/>
    <col min="3324" max="3324" width="33.42578125" style="274" customWidth="1"/>
    <col min="3325" max="3327" width="18.5703125" style="274" customWidth="1"/>
    <col min="3328" max="3579" width="9.140625" style="274"/>
    <col min="3580" max="3580" width="33.42578125" style="274" customWidth="1"/>
    <col min="3581" max="3583" width="18.5703125" style="274" customWidth="1"/>
    <col min="3584" max="3835" width="9.140625" style="274"/>
    <col min="3836" max="3836" width="33.42578125" style="274" customWidth="1"/>
    <col min="3837" max="3839" width="18.5703125" style="274" customWidth="1"/>
    <col min="3840" max="4091" width="9.140625" style="274"/>
    <col min="4092" max="4092" width="33.42578125" style="274" customWidth="1"/>
    <col min="4093" max="4095" width="18.5703125" style="274" customWidth="1"/>
    <col min="4096" max="4347" width="9.140625" style="274"/>
    <col min="4348" max="4348" width="33.42578125" style="274" customWidth="1"/>
    <col min="4349" max="4351" width="18.5703125" style="274" customWidth="1"/>
    <col min="4352" max="4603" width="9.140625" style="274"/>
    <col min="4604" max="4604" width="33.42578125" style="274" customWidth="1"/>
    <col min="4605" max="4607" width="18.5703125" style="274" customWidth="1"/>
    <col min="4608" max="4859" width="9.140625" style="274"/>
    <col min="4860" max="4860" width="33.42578125" style="274" customWidth="1"/>
    <col min="4861" max="4863" width="18.5703125" style="274" customWidth="1"/>
    <col min="4864" max="5115" width="9.140625" style="274"/>
    <col min="5116" max="5116" width="33.42578125" style="274" customWidth="1"/>
    <col min="5117" max="5119" width="18.5703125" style="274" customWidth="1"/>
    <col min="5120" max="5371" width="9.140625" style="274"/>
    <col min="5372" max="5372" width="33.42578125" style="274" customWidth="1"/>
    <col min="5373" max="5375" width="18.5703125" style="274" customWidth="1"/>
    <col min="5376" max="5627" width="9.140625" style="274"/>
    <col min="5628" max="5628" width="33.42578125" style="274" customWidth="1"/>
    <col min="5629" max="5631" width="18.5703125" style="274" customWidth="1"/>
    <col min="5632" max="5883" width="9.140625" style="274"/>
    <col min="5884" max="5884" width="33.42578125" style="274" customWidth="1"/>
    <col min="5885" max="5887" width="18.5703125" style="274" customWidth="1"/>
    <col min="5888" max="6139" width="9.140625" style="274"/>
    <col min="6140" max="6140" width="33.42578125" style="274" customWidth="1"/>
    <col min="6141" max="6143" width="18.5703125" style="274" customWidth="1"/>
    <col min="6144" max="6395" width="9.140625" style="274"/>
    <col min="6396" max="6396" width="33.42578125" style="274" customWidth="1"/>
    <col min="6397" max="6399" width="18.5703125" style="274" customWidth="1"/>
    <col min="6400" max="6651" width="9.140625" style="274"/>
    <col min="6652" max="6652" width="33.42578125" style="274" customWidth="1"/>
    <col min="6653" max="6655" width="18.5703125" style="274" customWidth="1"/>
    <col min="6656" max="6907" width="9.140625" style="274"/>
    <col min="6908" max="6908" width="33.42578125" style="274" customWidth="1"/>
    <col min="6909" max="6911" width="18.5703125" style="274" customWidth="1"/>
    <col min="6912" max="7163" width="9.140625" style="274"/>
    <col min="7164" max="7164" width="33.42578125" style="274" customWidth="1"/>
    <col min="7165" max="7167" width="18.5703125" style="274" customWidth="1"/>
    <col min="7168" max="7419" width="9.140625" style="274"/>
    <col min="7420" max="7420" width="33.42578125" style="274" customWidth="1"/>
    <col min="7421" max="7423" width="18.5703125" style="274" customWidth="1"/>
    <col min="7424" max="7675" width="9.140625" style="274"/>
    <col min="7676" max="7676" width="33.42578125" style="274" customWidth="1"/>
    <col min="7677" max="7679" width="18.5703125" style="274" customWidth="1"/>
    <col min="7680" max="7931" width="9.140625" style="274"/>
    <col min="7932" max="7932" width="33.42578125" style="274" customWidth="1"/>
    <col min="7933" max="7935" width="18.5703125" style="274" customWidth="1"/>
    <col min="7936" max="8187" width="9.140625" style="274"/>
    <col min="8188" max="8188" width="33.42578125" style="274" customWidth="1"/>
    <col min="8189" max="8191" width="18.5703125" style="274" customWidth="1"/>
    <col min="8192" max="8443" width="9.140625" style="274"/>
    <col min="8444" max="8444" width="33.42578125" style="274" customWidth="1"/>
    <col min="8445" max="8447" width="18.5703125" style="274" customWidth="1"/>
    <col min="8448" max="8699" width="9.140625" style="274"/>
    <col min="8700" max="8700" width="33.42578125" style="274" customWidth="1"/>
    <col min="8701" max="8703" width="18.5703125" style="274" customWidth="1"/>
    <col min="8704" max="8955" width="9.140625" style="274"/>
    <col min="8956" max="8956" width="33.42578125" style="274" customWidth="1"/>
    <col min="8957" max="8959" width="18.5703125" style="274" customWidth="1"/>
    <col min="8960" max="9211" width="9.140625" style="274"/>
    <col min="9212" max="9212" width="33.42578125" style="274" customWidth="1"/>
    <col min="9213" max="9215" width="18.5703125" style="274" customWidth="1"/>
    <col min="9216" max="9467" width="9.140625" style="274"/>
    <col min="9468" max="9468" width="33.42578125" style="274" customWidth="1"/>
    <col min="9469" max="9471" width="18.5703125" style="274" customWidth="1"/>
    <col min="9472" max="9723" width="9.140625" style="274"/>
    <col min="9724" max="9724" width="33.42578125" style="274" customWidth="1"/>
    <col min="9725" max="9727" width="18.5703125" style="274" customWidth="1"/>
    <col min="9728" max="9979" width="9.140625" style="274"/>
    <col min="9980" max="9980" width="33.42578125" style="274" customWidth="1"/>
    <col min="9981" max="9983" width="18.5703125" style="274" customWidth="1"/>
    <col min="9984" max="10235" width="9.140625" style="274"/>
    <col min="10236" max="10236" width="33.42578125" style="274" customWidth="1"/>
    <col min="10237" max="10239" width="18.5703125" style="274" customWidth="1"/>
    <col min="10240" max="10491" width="9.140625" style="274"/>
    <col min="10492" max="10492" width="33.42578125" style="274" customWidth="1"/>
    <col min="10493" max="10495" width="18.5703125" style="274" customWidth="1"/>
    <col min="10496" max="10747" width="9.140625" style="274"/>
    <col min="10748" max="10748" width="33.42578125" style="274" customWidth="1"/>
    <col min="10749" max="10751" width="18.5703125" style="274" customWidth="1"/>
    <col min="10752" max="11003" width="9.140625" style="274"/>
    <col min="11004" max="11004" width="33.42578125" style="274" customWidth="1"/>
    <col min="11005" max="11007" width="18.5703125" style="274" customWidth="1"/>
    <col min="11008" max="11259" width="9.140625" style="274"/>
    <col min="11260" max="11260" width="33.42578125" style="274" customWidth="1"/>
    <col min="11261" max="11263" width="18.5703125" style="274" customWidth="1"/>
    <col min="11264" max="11515" width="9.140625" style="274"/>
    <col min="11516" max="11516" width="33.42578125" style="274" customWidth="1"/>
    <col min="11517" max="11519" width="18.5703125" style="274" customWidth="1"/>
    <col min="11520" max="11771" width="9.140625" style="274"/>
    <col min="11772" max="11772" width="33.42578125" style="274" customWidth="1"/>
    <col min="11773" max="11775" width="18.5703125" style="274" customWidth="1"/>
    <col min="11776" max="12027" width="9.140625" style="274"/>
    <col min="12028" max="12028" width="33.42578125" style="274" customWidth="1"/>
    <col min="12029" max="12031" width="18.5703125" style="274" customWidth="1"/>
    <col min="12032" max="12283" width="9.140625" style="274"/>
    <col min="12284" max="12284" width="33.42578125" style="274" customWidth="1"/>
    <col min="12285" max="12287" width="18.5703125" style="274" customWidth="1"/>
    <col min="12288" max="12539" width="9.140625" style="274"/>
    <col min="12540" max="12540" width="33.42578125" style="274" customWidth="1"/>
    <col min="12541" max="12543" width="18.5703125" style="274" customWidth="1"/>
    <col min="12544" max="12795" width="9.140625" style="274"/>
    <col min="12796" max="12796" width="33.42578125" style="274" customWidth="1"/>
    <col min="12797" max="12799" width="18.5703125" style="274" customWidth="1"/>
    <col min="12800" max="13051" width="9.140625" style="274"/>
    <col min="13052" max="13052" width="33.42578125" style="274" customWidth="1"/>
    <col min="13053" max="13055" width="18.5703125" style="274" customWidth="1"/>
    <col min="13056" max="13307" width="9.140625" style="274"/>
    <col min="13308" max="13308" width="33.42578125" style="274" customWidth="1"/>
    <col min="13309" max="13311" width="18.5703125" style="274" customWidth="1"/>
    <col min="13312" max="13563" width="9.140625" style="274"/>
    <col min="13564" max="13564" width="33.42578125" style="274" customWidth="1"/>
    <col min="13565" max="13567" width="18.5703125" style="274" customWidth="1"/>
    <col min="13568" max="13819" width="9.140625" style="274"/>
    <col min="13820" max="13820" width="33.42578125" style="274" customWidth="1"/>
    <col min="13821" max="13823" width="18.5703125" style="274" customWidth="1"/>
    <col min="13824" max="14075" width="9.140625" style="274"/>
    <col min="14076" max="14076" width="33.42578125" style="274" customWidth="1"/>
    <col min="14077" max="14079" width="18.5703125" style="274" customWidth="1"/>
    <col min="14080" max="14331" width="9.140625" style="274"/>
    <col min="14332" max="14332" width="33.42578125" style="274" customWidth="1"/>
    <col min="14333" max="14335" width="18.5703125" style="274" customWidth="1"/>
    <col min="14336" max="14587" width="9.140625" style="274"/>
    <col min="14588" max="14588" width="33.42578125" style="274" customWidth="1"/>
    <col min="14589" max="14591" width="18.5703125" style="274" customWidth="1"/>
    <col min="14592" max="14843" width="9.140625" style="274"/>
    <col min="14844" max="14844" width="33.42578125" style="274" customWidth="1"/>
    <col min="14845" max="14847" width="18.5703125" style="274" customWidth="1"/>
    <col min="14848" max="15099" width="9.140625" style="274"/>
    <col min="15100" max="15100" width="33.42578125" style="274" customWidth="1"/>
    <col min="15101" max="15103" width="18.5703125" style="274" customWidth="1"/>
    <col min="15104" max="15355" width="9.140625" style="274"/>
    <col min="15356" max="15356" width="33.42578125" style="274" customWidth="1"/>
    <col min="15357" max="15359" width="18.5703125" style="274" customWidth="1"/>
    <col min="15360" max="15611" width="9.140625" style="274"/>
    <col min="15612" max="15612" width="33.42578125" style="274" customWidth="1"/>
    <col min="15613" max="15615" width="18.5703125" style="274" customWidth="1"/>
    <col min="15616" max="15867" width="9.140625" style="274"/>
    <col min="15868" max="15868" width="33.42578125" style="274" customWidth="1"/>
    <col min="15869" max="15871" width="18.5703125" style="274" customWidth="1"/>
    <col min="15872" max="16123" width="9.140625" style="274"/>
    <col min="16124" max="16124" width="33.42578125" style="274" customWidth="1"/>
    <col min="16125" max="16127" width="18.5703125" style="274" customWidth="1"/>
    <col min="16128" max="16384" width="9.140625" style="274"/>
  </cols>
  <sheetData>
    <row r="1" spans="2:6" ht="23.25" customHeight="1"/>
    <row r="2" spans="2:6" ht="15">
      <c r="B2" s="271"/>
      <c r="C2" s="272"/>
      <c r="D2" s="272"/>
      <c r="E2" s="272"/>
      <c r="F2" s="272"/>
    </row>
    <row r="3" spans="2:6" ht="20.25">
      <c r="B3" s="272"/>
      <c r="C3" s="345" t="s">
        <v>223</v>
      </c>
      <c r="D3" s="272"/>
      <c r="E3" s="272"/>
      <c r="F3" s="272"/>
    </row>
    <row r="4" spans="2:6" s="467" customFormat="1" ht="21.75" customHeight="1">
      <c r="B4" s="463"/>
      <c r="C4" s="464" t="s">
        <v>270</v>
      </c>
      <c r="D4" s="465"/>
      <c r="E4" s="466"/>
      <c r="F4" s="466"/>
    </row>
    <row r="5" spans="2:6" ht="18">
      <c r="B5" s="273"/>
      <c r="C5" s="343"/>
      <c r="D5" s="281"/>
      <c r="E5" s="272"/>
      <c r="F5" s="272"/>
    </row>
    <row r="6" spans="2:6" s="467" customFormat="1" ht="21.75" customHeight="1">
      <c r="B6" s="463"/>
      <c r="C6" s="464" t="s">
        <v>271</v>
      </c>
      <c r="D6" s="465"/>
      <c r="E6" s="466"/>
      <c r="F6" s="466"/>
    </row>
    <row r="7" spans="2:6" ht="18">
      <c r="B7" s="273"/>
      <c r="C7" s="344"/>
      <c r="D7" s="281"/>
      <c r="E7" s="272"/>
      <c r="F7" s="272"/>
    </row>
    <row r="8" spans="2:6" s="467" customFormat="1" ht="21.75" customHeight="1">
      <c r="B8" s="463"/>
      <c r="C8" s="464" t="s">
        <v>272</v>
      </c>
      <c r="D8" s="465"/>
      <c r="E8" s="464" t="s">
        <v>276</v>
      </c>
      <c r="F8" s="466"/>
    </row>
    <row r="9" spans="2:6" ht="18">
      <c r="B9" s="273"/>
      <c r="C9" s="282"/>
      <c r="D9" s="281"/>
      <c r="E9" s="272"/>
      <c r="F9" s="272"/>
    </row>
    <row r="10" spans="2:6">
      <c r="B10" s="273"/>
      <c r="C10" s="282"/>
      <c r="D10" s="283"/>
      <c r="E10" s="272"/>
      <c r="F10" s="272"/>
    </row>
    <row r="11" spans="2:6" ht="20.25">
      <c r="B11" s="273"/>
      <c r="C11" s="282"/>
      <c r="D11" s="345" t="s">
        <v>224</v>
      </c>
      <c r="E11" s="272"/>
      <c r="F11" s="272"/>
    </row>
    <row r="12" spans="2:6" s="467" customFormat="1" ht="21.75" customHeight="1">
      <c r="B12" s="463"/>
      <c r="C12" s="465"/>
      <c r="D12" s="468"/>
      <c r="E12" s="464" t="s">
        <v>277</v>
      </c>
      <c r="F12" s="466"/>
    </row>
    <row r="13" spans="2:6" ht="18">
      <c r="B13" s="273"/>
      <c r="C13" s="284"/>
      <c r="D13" s="281"/>
      <c r="E13" s="272"/>
      <c r="F13" s="272"/>
    </row>
    <row r="14" spans="2:6" s="467" customFormat="1" ht="21.75" customHeight="1">
      <c r="B14" s="463"/>
      <c r="C14" s="469" t="s">
        <v>169</v>
      </c>
      <c r="D14" s="465"/>
      <c r="E14" s="466"/>
      <c r="F14" s="466"/>
    </row>
    <row r="15" spans="2:6" s="467" customFormat="1" ht="21.75" customHeight="1">
      <c r="B15" s="463"/>
      <c r="C15" s="464" t="s">
        <v>225</v>
      </c>
      <c r="D15" s="465"/>
      <c r="E15" s="466"/>
      <c r="F15" s="466"/>
    </row>
    <row r="16" spans="2:6" ht="18">
      <c r="B16" s="273"/>
      <c r="C16" s="281"/>
      <c r="D16" s="281"/>
      <c r="E16" s="272"/>
      <c r="F16" s="272"/>
    </row>
    <row r="17" spans="2:6" s="467" customFormat="1" ht="21.75" customHeight="1">
      <c r="B17" s="463"/>
      <c r="C17" s="464" t="s">
        <v>164</v>
      </c>
      <c r="E17" s="470" t="s">
        <v>244</v>
      </c>
      <c r="F17" s="466"/>
    </row>
    <row r="18" spans="2:6" ht="18">
      <c r="B18" s="273"/>
      <c r="C18" s="280"/>
      <c r="D18" s="280"/>
      <c r="E18" s="272"/>
      <c r="F18" s="272"/>
    </row>
    <row r="19" spans="2:6" ht="18">
      <c r="B19" s="275"/>
      <c r="D19" s="276"/>
    </row>
    <row r="20" spans="2:6" ht="18">
      <c r="B20" s="275"/>
      <c r="C20" s="278"/>
      <c r="D20" s="276"/>
    </row>
    <row r="21" spans="2:6">
      <c r="B21" s="275"/>
      <c r="C21" s="275"/>
    </row>
    <row r="22" spans="2:6">
      <c r="B22" s="275"/>
      <c r="C22" s="279"/>
    </row>
    <row r="23" spans="2:6">
      <c r="B23" s="275"/>
      <c r="C23" s="275"/>
    </row>
    <row r="25" spans="2:6">
      <c r="D25" s="277"/>
    </row>
  </sheetData>
  <sheetProtection sheet="1" objects="1" scenarios="1"/>
  <hyperlinks>
    <hyperlink ref="C4" location="RENCANA!A1" display="RENCANA SKP JPT" xr:uid="{00000000-0004-0000-0100-000000000000}"/>
    <hyperlink ref="C6" location="REVIEW!A1" display="REVIEW JPT" xr:uid="{00000000-0004-0000-0100-000001000000}"/>
    <hyperlink ref="C8" location="SASARAN!A1" display="PENETAPAN JPT" xr:uid="{00000000-0004-0000-0100-000002000000}"/>
    <hyperlink ref="E8" location="'KESESUAIAN AK'!A1" display="KETERKAITAN DGN BUTIR AK JF" xr:uid="{00000000-0004-0000-0100-000003000000}"/>
    <hyperlink ref="E17" location="INTEGRASI!A1" display="HASIL INTEGRASI" xr:uid="{00000000-0004-0000-0100-000004000000}"/>
    <hyperlink ref="E12" location="PENILAIAN!A1" display="PENILAIAN SKP JPT" xr:uid="{00000000-0004-0000-0100-000005000000}"/>
    <hyperlink ref="C14" location="PRLKU!A1" display="PENILAIAN PRILAKU KERJA" xr:uid="{00000000-0004-0000-0100-000006000000}"/>
    <hyperlink ref="C15" location="'RKAP-PRILAKU'!A1" display="REKAPITULASI PERILAKU" xr:uid="{00000000-0004-0000-0100-000007000000}"/>
    <hyperlink ref="C17" location="'NIL-KINERJA'!A1" display="NILAI KINERJA" xr:uid="{00000000-0004-0000-0100-000008000000}"/>
  </hyperlinks>
  <pageMargins left="0.7" right="0.7" top="0.75" bottom="0.75" header="0.3" footer="0.3"/>
  <pageSetup paperSize="9" scale="65"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92"/>
  <sheetViews>
    <sheetView showGridLines="0" zoomScale="90" zoomScaleNormal="90" workbookViewId="0">
      <pane xSplit="5" ySplit="3" topLeftCell="F37" activePane="bottomRight" state="frozen"/>
      <selection pane="topRight" activeCell="F1" sqref="F1"/>
      <selection pane="bottomLeft" activeCell="A4" sqref="A4"/>
      <selection pane="bottomRight" activeCell="O1" sqref="O1"/>
    </sheetView>
  </sheetViews>
  <sheetFormatPr defaultColWidth="14.42578125" defaultRowHeight="12.75"/>
  <cols>
    <col min="1" max="1" width="4.42578125" style="14" customWidth="1"/>
    <col min="2" max="2" width="5.42578125" style="14" customWidth="1"/>
    <col min="3" max="3" width="19.140625" style="14" customWidth="1"/>
    <col min="4" max="4" width="4.42578125" style="14" customWidth="1"/>
    <col min="5" max="5" width="6.7109375" style="14" customWidth="1"/>
    <col min="6" max="6" width="22" style="14" customWidth="1"/>
    <col min="7" max="7" width="8.7109375" style="14" customWidth="1"/>
    <col min="8" max="8" width="3.140625" style="14" customWidth="1"/>
    <col min="9" max="9" width="18" style="14" customWidth="1"/>
    <col min="10" max="10" width="3.5703125" style="14" customWidth="1"/>
    <col min="11" max="11" width="11.140625" style="14" customWidth="1"/>
    <col min="12" max="12" width="26" style="14" customWidth="1"/>
    <col min="13" max="13" width="8.28515625" style="18" customWidth="1"/>
    <col min="14" max="14" width="9.85546875" style="14" customWidth="1"/>
    <col min="15" max="16" width="8.7109375" style="14" customWidth="1"/>
    <col min="17" max="16384" width="14.42578125" style="14"/>
  </cols>
  <sheetData>
    <row r="1" spans="1:16" ht="18.75" customHeight="1">
      <c r="A1" s="13"/>
      <c r="B1" s="13"/>
      <c r="C1" s="500"/>
      <c r="D1" s="501"/>
      <c r="E1" s="501"/>
      <c r="F1" s="501"/>
      <c r="G1" s="501"/>
      <c r="H1" s="501"/>
      <c r="I1" s="501"/>
      <c r="J1" s="501"/>
      <c r="K1" s="501"/>
      <c r="L1" s="501"/>
      <c r="M1" s="501"/>
      <c r="N1" s="501"/>
      <c r="O1" s="128" t="s">
        <v>222</v>
      </c>
      <c r="P1" s="13"/>
    </row>
    <row r="2" spans="1:16" ht="15" customHeight="1">
      <c r="B2" s="509" t="s">
        <v>95</v>
      </c>
      <c r="C2" s="509"/>
      <c r="D2" s="509"/>
      <c r="E2" s="509"/>
      <c r="F2" s="509"/>
      <c r="G2" s="509"/>
      <c r="H2" s="509"/>
      <c r="I2" s="509"/>
      <c r="J2" s="509"/>
      <c r="K2" s="509"/>
      <c r="L2" s="509"/>
      <c r="M2" s="509"/>
      <c r="N2" s="509"/>
      <c r="O2" s="13"/>
      <c r="P2" s="13"/>
    </row>
    <row r="3" spans="1:16" ht="15" customHeight="1">
      <c r="B3" s="356" t="s">
        <v>113</v>
      </c>
      <c r="C3" s="21"/>
      <c r="D3" s="21"/>
      <c r="E3" s="21"/>
      <c r="F3" s="21"/>
      <c r="G3" s="21"/>
      <c r="H3" s="21"/>
      <c r="I3" s="21"/>
      <c r="J3" s="21"/>
      <c r="K3" s="21"/>
      <c r="L3" s="21"/>
      <c r="M3" s="22"/>
      <c r="N3" s="21"/>
      <c r="O3" s="13"/>
      <c r="P3" s="13"/>
    </row>
    <row r="4" spans="1:16" ht="24.75" customHeight="1">
      <c r="B4" s="506" t="str">
        <f>'00 DATA UMUM'!F24&amp;" "&amp;'00 DATA UMUM'!D17&amp;" "&amp;'00 DATA UMUM'!F25&amp;""</f>
        <v>KANTOR WILAYAH KEMENTERIAN AGAMA PROVINSI JAWA TENGAH PROVINSI JAWA TENGAH</v>
      </c>
      <c r="C4" s="506"/>
      <c r="D4" s="506"/>
      <c r="E4" s="506"/>
      <c r="F4" s="23"/>
      <c r="G4" s="23"/>
      <c r="H4" s="23"/>
      <c r="I4" s="354" t="s">
        <v>112</v>
      </c>
      <c r="J4" s="184" t="s">
        <v>3</v>
      </c>
      <c r="K4" s="355" t="str">
        <f>'00 DATA UMUM'!N6&amp;" s.d. "&amp;'00 DATA UMUM'!N7&amp;""</f>
        <v>01 JULI 2021 s.d. 31 DESEMBER 2021</v>
      </c>
      <c r="L4" s="24"/>
      <c r="M4" s="24"/>
      <c r="N4" s="24"/>
      <c r="O4" s="13"/>
      <c r="P4" s="13"/>
    </row>
    <row r="5" spans="1:16" s="13" customFormat="1" ht="15" customHeight="1">
      <c r="B5" s="502" t="s">
        <v>0</v>
      </c>
      <c r="C5" s="503"/>
      <c r="D5" s="503"/>
      <c r="E5" s="503"/>
      <c r="F5" s="503"/>
      <c r="G5" s="503"/>
      <c r="H5" s="503"/>
      <c r="I5" s="504" t="s">
        <v>1</v>
      </c>
      <c r="J5" s="503"/>
      <c r="K5" s="503"/>
      <c r="L5" s="503"/>
      <c r="M5" s="503"/>
      <c r="N5" s="505"/>
    </row>
    <row r="6" spans="1:16" s="13" customFormat="1">
      <c r="B6" s="507" t="s">
        <v>2</v>
      </c>
      <c r="C6" s="508"/>
      <c r="D6" s="25" t="s">
        <v>3</v>
      </c>
      <c r="E6" s="510" t="str">
        <f>'00 DATA UMUM'!F5&amp;""</f>
        <v>MUH. NURSAHID, S.Pd.</v>
      </c>
      <c r="F6" s="511"/>
      <c r="G6" s="511"/>
      <c r="H6" s="511"/>
      <c r="I6" s="27" t="s">
        <v>2</v>
      </c>
      <c r="J6" s="28" t="s">
        <v>3</v>
      </c>
      <c r="K6" s="29" t="str">
        <f>'00 DATA UMUM'!F12&amp;""</f>
        <v>Drs. H. SOFIA NUR, M.Pd.</v>
      </c>
      <c r="L6" s="29"/>
      <c r="M6" s="30"/>
      <c r="N6" s="26"/>
    </row>
    <row r="7" spans="1:16">
      <c r="B7" s="507" t="s">
        <v>4</v>
      </c>
      <c r="C7" s="508"/>
      <c r="D7" s="25" t="s">
        <v>3</v>
      </c>
      <c r="E7" s="510" t="str">
        <f>'00 DATA UMUM'!F6&amp;""</f>
        <v>196907272002121002</v>
      </c>
      <c r="F7" s="511"/>
      <c r="G7" s="511"/>
      <c r="H7" s="511"/>
      <c r="I7" s="27" t="s">
        <v>4</v>
      </c>
      <c r="J7" s="28" t="s">
        <v>3</v>
      </c>
      <c r="K7" s="29" t="str">
        <f>'00 DATA UMUM'!F13&amp;""</f>
        <v>196609171992031001</v>
      </c>
      <c r="L7" s="29"/>
      <c r="M7" s="30"/>
      <c r="N7" s="26"/>
      <c r="O7" s="13"/>
      <c r="P7" s="13"/>
    </row>
    <row r="8" spans="1:16">
      <c r="B8" s="507" t="s">
        <v>5</v>
      </c>
      <c r="C8" s="508"/>
      <c r="D8" s="25" t="s">
        <v>3</v>
      </c>
      <c r="E8" s="510" t="str">
        <f>'00 DATA UMUM'!F7&amp;" "&amp;'00 DATA UMUM'!G7&amp;" "&amp;'00 DATA UMUM'!H7&amp;""</f>
        <v>PEMBINA IV.a TMT : 01-10-2014</v>
      </c>
      <c r="F8" s="511"/>
      <c r="G8" s="511"/>
      <c r="H8" s="511"/>
      <c r="I8" s="27" t="s">
        <v>5</v>
      </c>
      <c r="J8" s="28" t="s">
        <v>3</v>
      </c>
      <c r="K8" s="29" t="str">
        <f>'00 DATA UMUM'!F14&amp;""</f>
        <v>PEMBINA TK. I ( IV/b ) TMT : 01-04-2020</v>
      </c>
      <c r="L8" s="29"/>
      <c r="M8" s="30"/>
      <c r="N8" s="26"/>
      <c r="O8" s="13"/>
      <c r="P8" s="13"/>
    </row>
    <row r="9" spans="1:16">
      <c r="B9" s="507" t="s">
        <v>6</v>
      </c>
      <c r="C9" s="508"/>
      <c r="D9" s="25" t="s">
        <v>3</v>
      </c>
      <c r="E9" s="510" t="str">
        <f>'00 DATA UMUM'!F8&amp;""</f>
        <v>KEPALA MADRASAH</v>
      </c>
      <c r="F9" s="511"/>
      <c r="G9" s="511"/>
      <c r="H9" s="511"/>
      <c r="I9" s="27" t="s">
        <v>6</v>
      </c>
      <c r="J9" s="28" t="s">
        <v>3</v>
      </c>
      <c r="K9" s="510" t="str">
        <f>'00 DATA UMUM'!F15&amp;""</f>
        <v xml:space="preserve">KEPALA KANTOR </v>
      </c>
      <c r="L9" s="511"/>
      <c r="M9" s="511"/>
      <c r="N9" s="595"/>
      <c r="O9" s="13"/>
      <c r="P9" s="13"/>
    </row>
    <row r="10" spans="1:16" ht="26.25" customHeight="1">
      <c r="B10" s="507" t="s">
        <v>7</v>
      </c>
      <c r="C10" s="508"/>
      <c r="D10" s="25" t="s">
        <v>3</v>
      </c>
      <c r="E10" s="510" t="str">
        <f>'00 DATA UMUM'!F9&amp;" "&amp;'00 DATA UMUM'!D10&amp;" "&amp;'00 DATA UMUM'!F17&amp;""</f>
        <v>MTs NEGERI KOTA MAGELANG PROVINSI JAWA TENGAH</v>
      </c>
      <c r="F10" s="510"/>
      <c r="G10" s="510"/>
      <c r="H10" s="510"/>
      <c r="I10" s="27" t="s">
        <v>7</v>
      </c>
      <c r="J10" s="28" t="s">
        <v>3</v>
      </c>
      <c r="K10" s="510" t="str">
        <f>'00 DATA UMUM'!F16&amp;" "&amp;'00 DATA UMUM'!D17&amp;" "&amp;'00 DATA UMUM'!F17&amp;""</f>
        <v>KEPALA KANTOR KEMENTERIAN AGAMA KOTA MAGELANG PROVINSI JAWA TENGAH</v>
      </c>
      <c r="L10" s="510"/>
      <c r="M10" s="589"/>
      <c r="N10" s="590"/>
      <c r="O10" s="13"/>
      <c r="P10" s="13"/>
    </row>
    <row r="11" spans="1:16" ht="39.75" customHeight="1">
      <c r="B11" s="96" t="s">
        <v>8</v>
      </c>
      <c r="C11" s="587" t="s">
        <v>100</v>
      </c>
      <c r="D11" s="588"/>
      <c r="E11" s="591"/>
      <c r="F11" s="592" t="s">
        <v>9</v>
      </c>
      <c r="G11" s="588"/>
      <c r="H11" s="591"/>
      <c r="I11" s="293"/>
      <c r="J11" s="587" t="s">
        <v>10</v>
      </c>
      <c r="K11" s="588"/>
      <c r="L11" s="588"/>
      <c r="M11" s="593" t="s">
        <v>11</v>
      </c>
      <c r="N11" s="594"/>
      <c r="O11" s="13"/>
      <c r="P11" s="13"/>
    </row>
    <row r="12" spans="1:16" ht="14.25" customHeight="1">
      <c r="B12" s="31" t="s">
        <v>12</v>
      </c>
      <c r="C12" s="516" t="s">
        <v>13</v>
      </c>
      <c r="D12" s="517"/>
      <c r="E12" s="518"/>
      <c r="F12" s="532" t="s">
        <v>14</v>
      </c>
      <c r="G12" s="517"/>
      <c r="H12" s="518"/>
      <c r="I12" s="294"/>
      <c r="J12" s="532" t="s">
        <v>38</v>
      </c>
      <c r="K12" s="517"/>
      <c r="L12" s="517"/>
      <c r="M12" s="538" t="s">
        <v>39</v>
      </c>
      <c r="N12" s="539"/>
      <c r="O12" s="13"/>
      <c r="P12" s="13"/>
    </row>
    <row r="13" spans="1:16">
      <c r="B13" s="512" t="s">
        <v>16</v>
      </c>
      <c r="C13" s="513"/>
      <c r="D13" s="513"/>
      <c r="E13" s="513"/>
      <c r="F13" s="513"/>
      <c r="G13" s="513"/>
      <c r="H13" s="513"/>
      <c r="I13" s="513"/>
      <c r="J13" s="513"/>
      <c r="K13" s="513"/>
      <c r="L13" s="513"/>
      <c r="M13" s="514"/>
      <c r="N13" s="515"/>
      <c r="O13" s="13"/>
      <c r="P13" s="13"/>
    </row>
    <row r="14" spans="1:16" ht="21.75" customHeight="1">
      <c r="B14" s="519">
        <v>1</v>
      </c>
      <c r="C14" s="522" t="s">
        <v>87</v>
      </c>
      <c r="D14" s="523"/>
      <c r="E14" s="524"/>
      <c r="F14" s="533" t="s">
        <v>104</v>
      </c>
      <c r="G14" s="534"/>
      <c r="H14" s="535"/>
      <c r="I14" s="295" t="s">
        <v>40</v>
      </c>
      <c r="J14" s="530" t="s">
        <v>88</v>
      </c>
      <c r="K14" s="531"/>
      <c r="L14" s="531"/>
      <c r="M14" s="32">
        <v>1</v>
      </c>
      <c r="N14" s="33" t="s">
        <v>116</v>
      </c>
      <c r="O14" s="13"/>
      <c r="P14" s="13"/>
    </row>
    <row r="15" spans="1:16" ht="21.75" customHeight="1">
      <c r="B15" s="520"/>
      <c r="C15" s="525"/>
      <c r="D15" s="526"/>
      <c r="E15" s="527"/>
      <c r="F15" s="536"/>
      <c r="G15" s="526"/>
      <c r="H15" s="537"/>
      <c r="I15" s="295" t="s">
        <v>230</v>
      </c>
      <c r="J15" s="530" t="s">
        <v>89</v>
      </c>
      <c r="K15" s="531"/>
      <c r="L15" s="531"/>
      <c r="M15" s="34" t="s">
        <v>114</v>
      </c>
      <c r="N15" s="35" t="s">
        <v>115</v>
      </c>
      <c r="O15" s="13"/>
      <c r="P15" s="13"/>
    </row>
    <row r="16" spans="1:16" ht="21.75" customHeight="1">
      <c r="B16" s="521"/>
      <c r="C16" s="528"/>
      <c r="D16" s="529"/>
      <c r="E16" s="527"/>
      <c r="F16" s="526"/>
      <c r="G16" s="529"/>
      <c r="H16" s="537"/>
      <c r="I16" s="295" t="s">
        <v>228</v>
      </c>
      <c r="J16" s="530" t="s">
        <v>99</v>
      </c>
      <c r="K16" s="531"/>
      <c r="L16" s="531"/>
      <c r="M16" s="36">
        <v>6</v>
      </c>
      <c r="N16" s="37" t="s">
        <v>98</v>
      </c>
      <c r="O16" s="13"/>
      <c r="P16" s="13"/>
    </row>
    <row r="17" spans="2:16" ht="21.75" customHeight="1">
      <c r="B17" s="519"/>
      <c r="C17" s="542" t="str">
        <f>C14</f>
        <v>Meningkatnya Aksesbilitas Pendidikan</v>
      </c>
      <c r="D17" s="523"/>
      <c r="E17" s="524"/>
      <c r="F17" s="533" t="s">
        <v>119</v>
      </c>
      <c r="G17" s="534"/>
      <c r="H17" s="535"/>
      <c r="I17" s="295" t="s">
        <v>40</v>
      </c>
      <c r="J17" s="601" t="s">
        <v>120</v>
      </c>
      <c r="K17" s="531"/>
      <c r="L17" s="531"/>
      <c r="M17" s="38">
        <v>4</v>
      </c>
      <c r="N17" s="39" t="s">
        <v>121</v>
      </c>
      <c r="O17" s="19"/>
      <c r="P17" s="19"/>
    </row>
    <row r="18" spans="2:16" ht="21.75" customHeight="1">
      <c r="B18" s="521"/>
      <c r="C18" s="528"/>
      <c r="D18" s="529"/>
      <c r="E18" s="527"/>
      <c r="F18" s="526"/>
      <c r="G18" s="529"/>
      <c r="H18" s="537"/>
      <c r="I18" s="295" t="s">
        <v>230</v>
      </c>
      <c r="J18" s="601" t="s">
        <v>122</v>
      </c>
      <c r="K18" s="531"/>
      <c r="L18" s="531"/>
      <c r="M18" s="34" t="s">
        <v>114</v>
      </c>
      <c r="N18" s="35" t="s">
        <v>115</v>
      </c>
      <c r="O18" s="19"/>
      <c r="P18" s="19"/>
    </row>
    <row r="19" spans="2:16" ht="21.75" customHeight="1">
      <c r="B19" s="541"/>
      <c r="C19" s="543"/>
      <c r="D19" s="544"/>
      <c r="E19" s="545"/>
      <c r="F19" s="546"/>
      <c r="G19" s="546"/>
      <c r="H19" s="547"/>
      <c r="I19" s="295" t="s">
        <v>228</v>
      </c>
      <c r="J19" s="530" t="s">
        <v>102</v>
      </c>
      <c r="K19" s="531"/>
      <c r="L19" s="531"/>
      <c r="M19" s="38">
        <v>6</v>
      </c>
      <c r="N19" s="40" t="s">
        <v>98</v>
      </c>
      <c r="O19" s="13"/>
      <c r="P19" s="13"/>
    </row>
    <row r="20" spans="2:16" ht="21.75" customHeight="1">
      <c r="B20" s="597">
        <v>2</v>
      </c>
      <c r="C20" s="602" t="s">
        <v>90</v>
      </c>
      <c r="D20" s="523"/>
      <c r="E20" s="524"/>
      <c r="F20" s="533" t="s">
        <v>273</v>
      </c>
      <c r="G20" s="534"/>
      <c r="H20" s="535"/>
      <c r="I20" s="295" t="s">
        <v>40</v>
      </c>
      <c r="J20" s="601" t="s">
        <v>91</v>
      </c>
      <c r="K20" s="531"/>
      <c r="L20" s="531"/>
      <c r="M20" s="38">
        <v>1</v>
      </c>
      <c r="N20" s="41" t="s">
        <v>243</v>
      </c>
      <c r="O20" s="13"/>
      <c r="P20" s="13"/>
    </row>
    <row r="21" spans="2:16" ht="21.75" customHeight="1">
      <c r="B21" s="598"/>
      <c r="C21" s="526"/>
      <c r="D21" s="529"/>
      <c r="E21" s="527"/>
      <c r="F21" s="526"/>
      <c r="G21" s="529"/>
      <c r="H21" s="537"/>
      <c r="I21" s="295" t="s">
        <v>230</v>
      </c>
      <c r="J21" s="530" t="s">
        <v>129</v>
      </c>
      <c r="K21" s="531"/>
      <c r="L21" s="531"/>
      <c r="M21" s="34" t="s">
        <v>114</v>
      </c>
      <c r="N21" s="35"/>
      <c r="O21" s="13"/>
      <c r="P21" s="13"/>
    </row>
    <row r="22" spans="2:16" ht="21.75" customHeight="1">
      <c r="B22" s="599"/>
      <c r="C22" s="544"/>
      <c r="D22" s="603"/>
      <c r="E22" s="545"/>
      <c r="F22" s="526"/>
      <c r="G22" s="529"/>
      <c r="H22" s="537"/>
      <c r="I22" s="295" t="s">
        <v>228</v>
      </c>
      <c r="J22" s="530" t="s">
        <v>99</v>
      </c>
      <c r="K22" s="531"/>
      <c r="L22" s="531"/>
      <c r="M22" s="38">
        <v>6</v>
      </c>
      <c r="N22" s="42" t="s">
        <v>98</v>
      </c>
      <c r="O22" s="13"/>
      <c r="P22" s="13"/>
    </row>
    <row r="23" spans="2:16" ht="21.75" customHeight="1">
      <c r="B23" s="604"/>
      <c r="C23" s="542" t="str">
        <f>C20</f>
        <v>Meningkatnya Kualitas Pendidikan</v>
      </c>
      <c r="D23" s="523"/>
      <c r="E23" s="524"/>
      <c r="F23" s="533" t="s">
        <v>274</v>
      </c>
      <c r="G23" s="534"/>
      <c r="H23" s="535"/>
      <c r="I23" s="295" t="s">
        <v>40</v>
      </c>
      <c r="J23" s="540" t="s">
        <v>101</v>
      </c>
      <c r="K23" s="534"/>
      <c r="L23" s="534"/>
      <c r="M23" s="38">
        <v>40</v>
      </c>
      <c r="N23" s="41" t="s">
        <v>118</v>
      </c>
      <c r="O23" s="13"/>
      <c r="P23" s="13"/>
    </row>
    <row r="24" spans="2:16" ht="21.75" customHeight="1">
      <c r="B24" s="605"/>
      <c r="C24" s="528"/>
      <c r="D24" s="529"/>
      <c r="E24" s="527"/>
      <c r="F24" s="526"/>
      <c r="G24" s="529"/>
      <c r="H24" s="537"/>
      <c r="I24" s="295" t="s">
        <v>230</v>
      </c>
      <c r="J24" s="540" t="s">
        <v>126</v>
      </c>
      <c r="K24" s="534"/>
      <c r="L24" s="534"/>
      <c r="M24" s="34" t="s">
        <v>114</v>
      </c>
      <c r="N24" s="35" t="s">
        <v>115</v>
      </c>
      <c r="O24" s="13"/>
      <c r="P24" s="13"/>
    </row>
    <row r="25" spans="2:16" ht="21.75" customHeight="1">
      <c r="B25" s="606"/>
      <c r="C25" s="543"/>
      <c r="D25" s="603"/>
      <c r="E25" s="545"/>
      <c r="F25" s="526"/>
      <c r="G25" s="529"/>
      <c r="H25" s="537"/>
      <c r="I25" s="295" t="s">
        <v>228</v>
      </c>
      <c r="J25" s="530" t="s">
        <v>99</v>
      </c>
      <c r="K25" s="531"/>
      <c r="L25" s="531"/>
      <c r="M25" s="38">
        <v>6</v>
      </c>
      <c r="N25" s="42" t="s">
        <v>98</v>
      </c>
      <c r="O25" s="13"/>
      <c r="P25" s="13"/>
    </row>
    <row r="26" spans="2:16" ht="21.75" customHeight="1">
      <c r="B26" s="568"/>
      <c r="C26" s="569" t="str">
        <f>C23</f>
        <v>Meningkatnya Kualitas Pendidikan</v>
      </c>
      <c r="D26" s="570"/>
      <c r="E26" s="571"/>
      <c r="F26" s="574" t="s">
        <v>105</v>
      </c>
      <c r="G26" s="575"/>
      <c r="H26" s="576"/>
      <c r="I26" s="295" t="s">
        <v>40</v>
      </c>
      <c r="J26" s="578" t="s">
        <v>103</v>
      </c>
      <c r="K26" s="575"/>
      <c r="L26" s="575"/>
      <c r="M26" s="99">
        <v>3</v>
      </c>
      <c r="N26" s="100" t="s">
        <v>117</v>
      </c>
      <c r="O26" s="13"/>
      <c r="P26" s="13"/>
    </row>
    <row r="27" spans="2:16" ht="21.75" customHeight="1">
      <c r="B27" s="568"/>
      <c r="C27" s="572"/>
      <c r="D27" s="573"/>
      <c r="E27" s="571"/>
      <c r="F27" s="570"/>
      <c r="G27" s="573"/>
      <c r="H27" s="577"/>
      <c r="I27" s="295" t="s">
        <v>230</v>
      </c>
      <c r="J27" s="579" t="s">
        <v>125</v>
      </c>
      <c r="K27" s="570"/>
      <c r="L27" s="570"/>
      <c r="M27" s="34" t="s">
        <v>114</v>
      </c>
      <c r="N27" s="35" t="s">
        <v>115</v>
      </c>
      <c r="O27" s="13"/>
      <c r="P27" s="13"/>
    </row>
    <row r="28" spans="2:16" ht="21.75" customHeight="1">
      <c r="B28" s="568"/>
      <c r="C28" s="572"/>
      <c r="D28" s="573"/>
      <c r="E28" s="571"/>
      <c r="F28" s="570"/>
      <c r="G28" s="573"/>
      <c r="H28" s="577"/>
      <c r="I28" s="295" t="s">
        <v>228</v>
      </c>
      <c r="J28" s="580" t="s">
        <v>99</v>
      </c>
      <c r="K28" s="570"/>
      <c r="L28" s="570"/>
      <c r="M28" s="101">
        <v>6</v>
      </c>
      <c r="N28" s="102" t="s">
        <v>98</v>
      </c>
      <c r="O28" s="13"/>
      <c r="P28" s="13"/>
    </row>
    <row r="29" spans="2:16" ht="21.75" customHeight="1">
      <c r="B29" s="581"/>
      <c r="C29" s="579" t="str">
        <f>C26</f>
        <v>Meningkatnya Kualitas Pendidikan</v>
      </c>
      <c r="D29" s="583"/>
      <c r="E29" s="584"/>
      <c r="F29" s="583" t="s">
        <v>106</v>
      </c>
      <c r="G29" s="570"/>
      <c r="H29" s="577"/>
      <c r="I29" s="295" t="s">
        <v>40</v>
      </c>
      <c r="J29" s="579" t="s">
        <v>130</v>
      </c>
      <c r="K29" s="570"/>
      <c r="L29" s="570"/>
      <c r="M29" s="101">
        <v>3</v>
      </c>
      <c r="N29" s="103" t="s">
        <v>116</v>
      </c>
      <c r="O29" s="13"/>
      <c r="P29" s="13"/>
    </row>
    <row r="30" spans="2:16" ht="21.75" customHeight="1">
      <c r="B30" s="581"/>
      <c r="C30" s="579"/>
      <c r="D30" s="583"/>
      <c r="E30" s="584"/>
      <c r="F30" s="570"/>
      <c r="G30" s="573"/>
      <c r="H30" s="577"/>
      <c r="I30" s="295" t="s">
        <v>230</v>
      </c>
      <c r="J30" s="579" t="s">
        <v>123</v>
      </c>
      <c r="K30" s="570"/>
      <c r="L30" s="570"/>
      <c r="M30" s="34" t="s">
        <v>114</v>
      </c>
      <c r="N30" s="35" t="s">
        <v>115</v>
      </c>
      <c r="O30" s="13"/>
      <c r="P30" s="13"/>
    </row>
    <row r="31" spans="2:16" ht="21.75" customHeight="1">
      <c r="B31" s="582"/>
      <c r="C31" s="579"/>
      <c r="D31" s="583"/>
      <c r="E31" s="584"/>
      <c r="F31" s="585"/>
      <c r="G31" s="585"/>
      <c r="H31" s="586"/>
      <c r="I31" s="295" t="s">
        <v>228</v>
      </c>
      <c r="J31" s="600" t="s">
        <v>99</v>
      </c>
      <c r="K31" s="585"/>
      <c r="L31" s="585"/>
      <c r="M31" s="104">
        <v>6</v>
      </c>
      <c r="N31" s="105" t="s">
        <v>98</v>
      </c>
      <c r="O31" s="13"/>
      <c r="P31" s="13"/>
    </row>
    <row r="32" spans="2:16" ht="21.75" customHeight="1">
      <c r="B32" s="519"/>
      <c r="C32" s="555" t="str">
        <f>C29</f>
        <v>Meningkatnya Kualitas Pendidikan</v>
      </c>
      <c r="D32" s="556"/>
      <c r="E32" s="557"/>
      <c r="F32" s="533" t="s">
        <v>107</v>
      </c>
      <c r="G32" s="534"/>
      <c r="H32" s="535"/>
      <c r="I32" s="295" t="s">
        <v>40</v>
      </c>
      <c r="J32" s="540" t="s">
        <v>108</v>
      </c>
      <c r="K32" s="534"/>
      <c r="L32" s="534"/>
      <c r="M32" s="38">
        <v>40</v>
      </c>
      <c r="N32" s="41" t="s">
        <v>118</v>
      </c>
      <c r="O32" s="13"/>
      <c r="P32" s="13"/>
    </row>
    <row r="33" spans="2:16" ht="21.75" customHeight="1">
      <c r="B33" s="520"/>
      <c r="C33" s="558"/>
      <c r="D33" s="536"/>
      <c r="E33" s="559"/>
      <c r="F33" s="526"/>
      <c r="G33" s="529"/>
      <c r="H33" s="537"/>
      <c r="I33" s="295" t="s">
        <v>230</v>
      </c>
      <c r="J33" s="540" t="s">
        <v>124</v>
      </c>
      <c r="K33" s="534"/>
      <c r="L33" s="534"/>
      <c r="M33" s="34" t="s">
        <v>114</v>
      </c>
      <c r="N33" s="35" t="s">
        <v>115</v>
      </c>
      <c r="O33" s="13"/>
      <c r="P33" s="13"/>
    </row>
    <row r="34" spans="2:16" ht="21.75" customHeight="1">
      <c r="B34" s="541"/>
      <c r="C34" s="560"/>
      <c r="D34" s="561"/>
      <c r="E34" s="562"/>
      <c r="F34" s="526"/>
      <c r="G34" s="526"/>
      <c r="H34" s="537"/>
      <c r="I34" s="301" t="s">
        <v>228</v>
      </c>
      <c r="J34" s="596" t="s">
        <v>99</v>
      </c>
      <c r="K34" s="534"/>
      <c r="L34" s="534"/>
      <c r="M34" s="32">
        <v>6</v>
      </c>
      <c r="N34" s="33" t="s">
        <v>98</v>
      </c>
      <c r="O34" s="13"/>
      <c r="P34" s="13"/>
    </row>
    <row r="35" spans="2:16" ht="15.75" customHeight="1">
      <c r="B35" s="566" t="s">
        <v>17</v>
      </c>
      <c r="C35" s="567"/>
      <c r="D35" s="567"/>
      <c r="E35" s="567"/>
      <c r="F35" s="567"/>
      <c r="G35" s="567"/>
      <c r="H35" s="567"/>
      <c r="I35" s="567"/>
      <c r="J35" s="567"/>
      <c r="K35" s="567"/>
      <c r="L35" s="567"/>
      <c r="M35" s="567"/>
      <c r="N35" s="567"/>
      <c r="O35" s="13"/>
      <c r="P35" s="13"/>
    </row>
    <row r="36" spans="2:16" ht="15.75" customHeight="1">
      <c r="B36" s="563">
        <v>1</v>
      </c>
      <c r="C36" s="550" t="s">
        <v>235</v>
      </c>
      <c r="D36" s="551"/>
      <c r="E36" s="551"/>
      <c r="F36" s="610" t="s">
        <v>231</v>
      </c>
      <c r="G36" s="611"/>
      <c r="H36" s="612"/>
      <c r="I36" s="302" t="s">
        <v>40</v>
      </c>
      <c r="J36" s="620" t="s">
        <v>232</v>
      </c>
      <c r="K36" s="621"/>
      <c r="L36" s="621"/>
      <c r="M36" s="303">
        <v>3</v>
      </c>
      <c r="N36" s="304" t="s">
        <v>233</v>
      </c>
      <c r="O36" s="13"/>
      <c r="P36" s="13"/>
    </row>
    <row r="37" spans="2:16" ht="15.75" customHeight="1">
      <c r="B37" s="564"/>
      <c r="C37" s="552"/>
      <c r="D37" s="552"/>
      <c r="E37" s="552"/>
      <c r="F37" s="613"/>
      <c r="G37" s="614"/>
      <c r="H37" s="615"/>
      <c r="I37" s="295" t="s">
        <v>230</v>
      </c>
      <c r="J37" s="553" t="s">
        <v>234</v>
      </c>
      <c r="K37" s="554"/>
      <c r="L37" s="554"/>
      <c r="M37" s="34" t="s">
        <v>114</v>
      </c>
      <c r="N37" s="35" t="s">
        <v>115</v>
      </c>
      <c r="O37" s="13"/>
      <c r="P37" s="13"/>
    </row>
    <row r="38" spans="2:16" ht="15.75" customHeight="1">
      <c r="B38" s="565"/>
      <c r="C38" s="552"/>
      <c r="D38" s="552"/>
      <c r="E38" s="552"/>
      <c r="F38" s="616"/>
      <c r="G38" s="617"/>
      <c r="H38" s="618"/>
      <c r="I38" s="295" t="s">
        <v>228</v>
      </c>
      <c r="J38" s="553" t="s">
        <v>99</v>
      </c>
      <c r="K38" s="554"/>
      <c r="L38" s="554"/>
      <c r="M38" s="296">
        <v>3</v>
      </c>
      <c r="N38" s="297" t="s">
        <v>98</v>
      </c>
      <c r="O38" s="13"/>
      <c r="P38" s="13"/>
    </row>
    <row r="39" spans="2:16" ht="15.75" customHeight="1">
      <c r="B39" s="548">
        <v>2</v>
      </c>
      <c r="C39" s="550" t="s">
        <v>236</v>
      </c>
      <c r="D39" s="551"/>
      <c r="E39" s="551"/>
      <c r="F39" s="550" t="s">
        <v>237</v>
      </c>
      <c r="G39" s="551"/>
      <c r="H39" s="551"/>
      <c r="I39" s="295" t="s">
        <v>40</v>
      </c>
      <c r="J39" s="620" t="s">
        <v>238</v>
      </c>
      <c r="K39" s="621"/>
      <c r="L39" s="621"/>
      <c r="M39" s="296">
        <v>2</v>
      </c>
      <c r="N39" s="298" t="s">
        <v>229</v>
      </c>
      <c r="O39" s="13"/>
      <c r="P39" s="13"/>
    </row>
    <row r="40" spans="2:16" ht="15.75" customHeight="1">
      <c r="B40" s="549"/>
      <c r="C40" s="552"/>
      <c r="D40" s="552"/>
      <c r="E40" s="552"/>
      <c r="F40" s="552"/>
      <c r="G40" s="552"/>
      <c r="H40" s="552"/>
      <c r="I40" s="295" t="s">
        <v>230</v>
      </c>
      <c r="J40" s="553" t="s">
        <v>234</v>
      </c>
      <c r="K40" s="554"/>
      <c r="L40" s="554"/>
      <c r="M40" s="34" t="s">
        <v>114</v>
      </c>
      <c r="N40" s="35" t="s">
        <v>115</v>
      </c>
      <c r="O40" s="13"/>
      <c r="P40" s="13"/>
    </row>
    <row r="41" spans="2:16" ht="15.75" customHeight="1">
      <c r="B41" s="549"/>
      <c r="C41" s="552"/>
      <c r="D41" s="552"/>
      <c r="E41" s="552"/>
      <c r="F41" s="552"/>
      <c r="G41" s="552"/>
      <c r="H41" s="552"/>
      <c r="I41" s="295" t="s">
        <v>228</v>
      </c>
      <c r="J41" s="553" t="s">
        <v>99</v>
      </c>
      <c r="K41" s="554"/>
      <c r="L41" s="554"/>
      <c r="M41" s="299">
        <v>2</v>
      </c>
      <c r="N41" s="300" t="s">
        <v>98</v>
      </c>
      <c r="O41" s="13"/>
      <c r="P41" s="13"/>
    </row>
    <row r="42" spans="2:16" ht="15.75" customHeight="1">
      <c r="B42" s="45"/>
      <c r="C42" s="45"/>
      <c r="D42" s="45"/>
      <c r="E42" s="45"/>
      <c r="F42" s="45"/>
      <c r="G42" s="45"/>
      <c r="H42" s="45"/>
      <c r="I42" s="45"/>
      <c r="J42" s="45"/>
      <c r="K42" s="45"/>
      <c r="L42" s="45"/>
      <c r="M42" s="45"/>
      <c r="N42" s="45"/>
      <c r="O42" s="13"/>
      <c r="P42" s="13"/>
    </row>
    <row r="43" spans="2:16" ht="15.75" customHeight="1">
      <c r="B43" s="45"/>
      <c r="C43" s="45"/>
      <c r="D43" s="45"/>
      <c r="E43" s="45"/>
      <c r="F43" s="45"/>
      <c r="G43" s="45"/>
      <c r="H43" s="45"/>
      <c r="I43" s="45"/>
      <c r="J43" s="45"/>
      <c r="K43" s="45"/>
      <c r="L43" s="45"/>
      <c r="M43" s="45"/>
      <c r="N43" s="45"/>
      <c r="O43" s="13"/>
      <c r="P43" s="13"/>
    </row>
    <row r="44" spans="2:16" ht="15.75" customHeight="1">
      <c r="B44" s="45"/>
      <c r="C44" s="45"/>
      <c r="D44" s="45"/>
      <c r="E44" s="45"/>
      <c r="F44" s="45"/>
      <c r="G44" s="45"/>
      <c r="H44" s="45"/>
      <c r="I44" s="45"/>
      <c r="J44" s="45"/>
      <c r="K44" s="45"/>
      <c r="L44" s="45"/>
      <c r="M44" s="45"/>
      <c r="N44" s="45"/>
      <c r="O44" s="13"/>
      <c r="P44" s="13"/>
    </row>
    <row r="45" spans="2:16" ht="15.75" customHeight="1">
      <c r="B45" s="45"/>
      <c r="C45" s="45"/>
      <c r="D45" s="45"/>
      <c r="E45" s="45"/>
      <c r="F45" s="45"/>
      <c r="G45" s="45"/>
      <c r="H45" s="45"/>
      <c r="I45" s="45"/>
      <c r="J45" s="45"/>
      <c r="K45" s="45"/>
      <c r="L45" s="45"/>
      <c r="M45" s="45"/>
      <c r="N45" s="45"/>
      <c r="O45" s="13"/>
      <c r="P45" s="13"/>
    </row>
    <row r="46" spans="2:16" ht="15.75" customHeight="1">
      <c r="B46" s="45"/>
      <c r="C46" s="45"/>
      <c r="D46" s="607"/>
      <c r="E46" s="607"/>
      <c r="F46" s="45"/>
      <c r="G46" s="45"/>
      <c r="H46" s="45"/>
      <c r="I46" s="45"/>
      <c r="J46" s="45"/>
      <c r="K46" s="45"/>
      <c r="L46" s="619" t="str">
        <f>'00 DATA UMUM'!N8&amp;", "&amp;'00 DATA UMUM'!N4&amp;""</f>
        <v>Kota Magelang, 01 Juli 2021</v>
      </c>
      <c r="M46" s="619"/>
      <c r="N46" s="45"/>
      <c r="O46" s="13"/>
      <c r="P46" s="13"/>
    </row>
    <row r="47" spans="2:16" ht="15.75" customHeight="1">
      <c r="B47" s="45"/>
      <c r="C47" s="45"/>
      <c r="D47" s="335" t="s">
        <v>267</v>
      </c>
      <c r="E47" s="333"/>
      <c r="F47" s="45"/>
      <c r="G47" s="335"/>
      <c r="H47" s="45"/>
      <c r="I47" s="45"/>
      <c r="J47" s="45"/>
      <c r="K47" s="45"/>
      <c r="L47" s="609" t="s">
        <v>86</v>
      </c>
      <c r="M47" s="609"/>
      <c r="N47" s="45"/>
      <c r="O47" s="13"/>
      <c r="P47" s="13"/>
    </row>
    <row r="48" spans="2:16" ht="15.75" customHeight="1">
      <c r="B48" s="45"/>
      <c r="C48" s="45"/>
      <c r="D48" s="335"/>
      <c r="E48" s="333"/>
      <c r="F48" s="45"/>
      <c r="G48" s="335"/>
      <c r="H48" s="45"/>
      <c r="I48" s="45"/>
      <c r="J48" s="45"/>
      <c r="K48" s="45"/>
      <c r="L48" s="335"/>
      <c r="M48" s="335"/>
      <c r="N48" s="45"/>
      <c r="O48" s="13"/>
      <c r="P48" s="13"/>
    </row>
    <row r="49" spans="2:16" ht="15.75" customHeight="1">
      <c r="B49" s="45"/>
      <c r="C49" s="45"/>
      <c r="D49" s="335"/>
      <c r="E49" s="333"/>
      <c r="F49" s="45"/>
      <c r="G49" s="335"/>
      <c r="H49" s="45"/>
      <c r="I49" s="45"/>
      <c r="J49" s="45"/>
      <c r="K49" s="45"/>
      <c r="L49" s="335"/>
      <c r="M49" s="335"/>
      <c r="N49" s="45"/>
      <c r="O49" s="13"/>
      <c r="P49" s="13"/>
    </row>
    <row r="50" spans="2:16" ht="15.75" customHeight="1">
      <c r="B50" s="45"/>
      <c r="C50" s="45"/>
      <c r="D50" s="360"/>
      <c r="E50" s="333"/>
      <c r="F50" s="45"/>
      <c r="G50" s="360"/>
      <c r="H50" s="45"/>
      <c r="I50" s="45"/>
      <c r="J50" s="45"/>
      <c r="K50" s="45"/>
      <c r="L50" s="336"/>
      <c r="M50" s="336"/>
      <c r="N50" s="45"/>
      <c r="O50" s="13"/>
      <c r="P50" s="13"/>
    </row>
    <row r="51" spans="2:16" ht="15.75" customHeight="1">
      <c r="B51" s="45"/>
      <c r="C51" s="45"/>
      <c r="D51" s="358" t="str">
        <f>K6&amp;""</f>
        <v>Drs. H. SOFIA NUR, M.Pd.</v>
      </c>
      <c r="E51" s="333"/>
      <c r="F51" s="45"/>
      <c r="G51" s="358"/>
      <c r="H51" s="45"/>
      <c r="I51" s="45"/>
      <c r="J51" s="45"/>
      <c r="K51" s="45"/>
      <c r="L51" s="608" t="str">
        <f>E6&amp;""</f>
        <v>MUH. NURSAHID, S.Pd.</v>
      </c>
      <c r="M51" s="608"/>
      <c r="N51" s="45"/>
      <c r="O51" s="13"/>
      <c r="P51" s="13"/>
    </row>
    <row r="52" spans="2:16" ht="15.75" customHeight="1">
      <c r="B52" s="45"/>
      <c r="C52" s="45"/>
      <c r="D52" s="359" t="str">
        <f>"NIP. "&amp;K7&amp;""</f>
        <v>NIP. 196609171992031001</v>
      </c>
      <c r="E52" s="333"/>
      <c r="F52" s="45"/>
      <c r="G52" s="359"/>
      <c r="H52" s="357"/>
      <c r="I52" s="357"/>
      <c r="J52" s="357"/>
      <c r="K52" s="357"/>
      <c r="L52" s="609" t="str">
        <f>"NIP."&amp;E7&amp;""</f>
        <v>NIP.196907272002121002</v>
      </c>
      <c r="M52" s="609"/>
      <c r="N52" s="45"/>
      <c r="O52" s="13"/>
      <c r="P52" s="13"/>
    </row>
    <row r="53" spans="2:16" ht="15.75" customHeight="1">
      <c r="B53" s="45"/>
      <c r="C53" s="45"/>
      <c r="D53" s="607"/>
      <c r="E53" s="607"/>
      <c r="F53" s="45"/>
      <c r="G53" s="45"/>
      <c r="H53" s="45"/>
      <c r="I53" s="45"/>
      <c r="J53" s="45"/>
      <c r="K53" s="45"/>
      <c r="L53" s="45"/>
      <c r="M53" s="45"/>
      <c r="N53" s="45"/>
      <c r="O53" s="13"/>
      <c r="P53" s="13"/>
    </row>
    <row r="54" spans="2:16" ht="15.75" customHeight="1">
      <c r="B54" s="45"/>
      <c r="C54" s="45"/>
      <c r="D54" s="607"/>
      <c r="E54" s="607"/>
      <c r="F54" s="45"/>
      <c r="G54" s="45"/>
      <c r="H54" s="45"/>
      <c r="I54" s="45"/>
      <c r="J54" s="45"/>
      <c r="K54" s="45"/>
      <c r="L54" s="45"/>
      <c r="M54" s="45"/>
      <c r="N54" s="45"/>
      <c r="O54" s="13"/>
      <c r="P54" s="13"/>
    </row>
    <row r="55" spans="2:16" ht="15.75" customHeight="1">
      <c r="B55" s="45"/>
      <c r="C55" s="45"/>
      <c r="D55" s="45"/>
      <c r="E55" s="45"/>
      <c r="F55" s="45"/>
      <c r="G55" s="45"/>
      <c r="H55" s="45"/>
      <c r="I55" s="45"/>
      <c r="J55" s="45"/>
      <c r="K55" s="45"/>
      <c r="L55" s="45"/>
      <c r="M55" s="45"/>
      <c r="N55" s="45"/>
      <c r="O55" s="13"/>
      <c r="P55" s="13"/>
    </row>
    <row r="56" spans="2:16" ht="15.75" customHeight="1">
      <c r="B56" s="45"/>
      <c r="C56" s="45"/>
      <c r="D56" s="45"/>
      <c r="E56" s="45"/>
      <c r="F56" s="45"/>
      <c r="G56" s="45"/>
      <c r="H56" s="45"/>
      <c r="I56" s="45"/>
      <c r="J56" s="45"/>
      <c r="K56" s="45"/>
      <c r="L56" s="45"/>
      <c r="M56" s="45"/>
      <c r="N56" s="45"/>
      <c r="O56" s="13"/>
      <c r="P56" s="13"/>
    </row>
    <row r="57" spans="2:16" ht="15.75" customHeight="1">
      <c r="B57" s="13"/>
      <c r="C57" s="13"/>
      <c r="D57" s="13"/>
      <c r="E57" s="13"/>
      <c r="F57" s="13"/>
      <c r="G57" s="13"/>
      <c r="H57" s="13"/>
      <c r="I57" s="13"/>
      <c r="J57" s="13"/>
      <c r="K57" s="13"/>
      <c r="L57" s="13"/>
      <c r="N57" s="13"/>
      <c r="O57" s="13"/>
      <c r="P57" s="13"/>
    </row>
    <row r="58" spans="2:16" ht="15.75" customHeight="1">
      <c r="B58" s="13"/>
      <c r="C58" s="13"/>
      <c r="D58" s="13"/>
      <c r="E58" s="13"/>
      <c r="F58" s="13"/>
      <c r="G58" s="13"/>
      <c r="H58" s="13"/>
      <c r="I58" s="13"/>
      <c r="J58" s="13"/>
      <c r="K58" s="13"/>
      <c r="L58" s="13"/>
      <c r="N58" s="13"/>
      <c r="O58" s="13"/>
      <c r="P58" s="13"/>
    </row>
    <row r="59" spans="2:16" ht="15.75" customHeight="1">
      <c r="B59" s="13"/>
      <c r="C59" s="13"/>
      <c r="D59" s="13"/>
      <c r="E59" s="13"/>
      <c r="F59" s="13"/>
      <c r="G59" s="13"/>
      <c r="H59" s="13"/>
      <c r="I59" s="13"/>
      <c r="J59" s="13"/>
      <c r="K59" s="13"/>
      <c r="L59" s="13"/>
      <c r="N59" s="13"/>
      <c r="O59" s="13"/>
      <c r="P59" s="13"/>
    </row>
    <row r="60" spans="2:16" ht="15.75" customHeight="1">
      <c r="B60" s="13"/>
      <c r="C60" s="13"/>
      <c r="D60" s="13"/>
      <c r="E60" s="13"/>
      <c r="F60" s="13"/>
      <c r="G60" s="13"/>
      <c r="H60" s="13"/>
      <c r="I60" s="13"/>
      <c r="J60" s="13"/>
      <c r="K60" s="13"/>
      <c r="L60" s="13"/>
      <c r="N60" s="13"/>
      <c r="O60" s="13"/>
      <c r="P60" s="13"/>
    </row>
    <row r="61" spans="2:16" ht="15.75" customHeight="1">
      <c r="B61" s="13"/>
      <c r="C61" s="13"/>
      <c r="D61" s="13"/>
      <c r="E61" s="13"/>
      <c r="F61" s="13"/>
      <c r="G61" s="13"/>
      <c r="H61" s="13"/>
      <c r="I61" s="13"/>
      <c r="J61" s="13"/>
      <c r="K61" s="13"/>
      <c r="L61" s="13"/>
      <c r="N61" s="13"/>
      <c r="O61" s="13"/>
      <c r="P61" s="13"/>
    </row>
    <row r="62" spans="2:16" ht="15.75" customHeight="1">
      <c r="B62" s="13"/>
      <c r="C62" s="13"/>
      <c r="D62" s="13"/>
      <c r="E62" s="13"/>
      <c r="F62" s="13"/>
      <c r="G62" s="13"/>
      <c r="H62" s="13"/>
      <c r="I62" s="13"/>
      <c r="J62" s="13"/>
      <c r="K62" s="13"/>
      <c r="L62" s="13"/>
      <c r="N62" s="13"/>
      <c r="O62" s="13"/>
      <c r="P62" s="13"/>
    </row>
    <row r="63" spans="2:16" ht="15.75" customHeight="1">
      <c r="B63" s="13"/>
      <c r="C63" s="13"/>
      <c r="D63" s="13"/>
      <c r="E63" s="13"/>
      <c r="F63" s="13"/>
      <c r="G63" s="13"/>
      <c r="H63" s="13"/>
      <c r="I63" s="13"/>
      <c r="J63" s="13"/>
      <c r="K63" s="13"/>
      <c r="L63" s="13"/>
      <c r="N63" s="13"/>
      <c r="O63" s="13"/>
      <c r="P63" s="13"/>
    </row>
    <row r="64" spans="2:16" ht="15.75" customHeight="1">
      <c r="B64" s="13"/>
      <c r="C64" s="13"/>
      <c r="D64" s="13"/>
      <c r="E64" s="13"/>
      <c r="F64" s="13"/>
      <c r="G64" s="13"/>
      <c r="H64" s="13"/>
      <c r="I64" s="13"/>
      <c r="J64" s="13"/>
      <c r="K64" s="13"/>
      <c r="L64" s="13"/>
      <c r="N64" s="13"/>
      <c r="O64" s="13"/>
      <c r="P64" s="13"/>
    </row>
    <row r="65" spans="2:16" ht="15.75" customHeight="1">
      <c r="B65" s="13"/>
      <c r="C65" s="13"/>
      <c r="D65" s="13"/>
      <c r="E65" s="13"/>
      <c r="F65" s="13"/>
      <c r="G65" s="13"/>
      <c r="H65" s="13"/>
      <c r="I65" s="13"/>
      <c r="J65" s="13"/>
      <c r="K65" s="13"/>
      <c r="L65" s="13"/>
      <c r="N65" s="13"/>
      <c r="O65" s="13"/>
      <c r="P65" s="13"/>
    </row>
    <row r="66" spans="2:16" ht="15.75" customHeight="1">
      <c r="B66" s="13"/>
      <c r="C66" s="13"/>
      <c r="D66" s="13"/>
      <c r="E66" s="13"/>
      <c r="F66" s="13"/>
      <c r="G66" s="13"/>
      <c r="H66" s="13"/>
      <c r="I66" s="13"/>
      <c r="J66" s="13"/>
      <c r="K66" s="13"/>
      <c r="L66" s="13"/>
      <c r="N66" s="13"/>
      <c r="O66" s="13"/>
      <c r="P66" s="13"/>
    </row>
    <row r="67" spans="2:16" ht="15.75" customHeight="1">
      <c r="B67" s="13"/>
      <c r="C67" s="13"/>
      <c r="D67" s="13"/>
      <c r="E67" s="13"/>
      <c r="F67" s="13"/>
      <c r="G67" s="13"/>
      <c r="H67" s="13"/>
      <c r="I67" s="13"/>
      <c r="J67" s="13"/>
      <c r="K67" s="13"/>
      <c r="L67" s="13"/>
      <c r="N67" s="13"/>
      <c r="O67" s="13"/>
      <c r="P67" s="13"/>
    </row>
    <row r="68" spans="2:16" ht="15.75" customHeight="1">
      <c r="B68" s="13"/>
      <c r="C68" s="13"/>
      <c r="D68" s="13"/>
      <c r="E68" s="13"/>
      <c r="F68" s="13"/>
      <c r="G68" s="13"/>
      <c r="H68" s="13"/>
      <c r="I68" s="13"/>
      <c r="J68" s="13"/>
      <c r="K68" s="13"/>
      <c r="L68" s="13"/>
      <c r="N68" s="13"/>
      <c r="O68" s="13"/>
      <c r="P68" s="13"/>
    </row>
    <row r="69" spans="2:16" ht="15.75" customHeight="1">
      <c r="B69" s="13"/>
      <c r="C69" s="13"/>
      <c r="D69" s="13"/>
      <c r="E69" s="13"/>
      <c r="F69" s="13"/>
      <c r="G69" s="13"/>
      <c r="H69" s="13"/>
      <c r="I69" s="13"/>
      <c r="J69" s="13"/>
      <c r="K69" s="13"/>
      <c r="L69" s="13"/>
      <c r="N69" s="13"/>
      <c r="O69" s="13"/>
      <c r="P69" s="13"/>
    </row>
    <row r="70" spans="2:16" ht="15.75" customHeight="1">
      <c r="B70" s="13"/>
      <c r="C70" s="13"/>
      <c r="D70" s="13"/>
      <c r="E70" s="13"/>
      <c r="F70" s="13"/>
      <c r="G70" s="13"/>
      <c r="H70" s="13"/>
      <c r="I70" s="13"/>
      <c r="J70" s="13"/>
      <c r="K70" s="13"/>
      <c r="L70" s="13"/>
      <c r="N70" s="13"/>
      <c r="O70" s="13"/>
      <c r="P70" s="13"/>
    </row>
    <row r="71" spans="2:16" ht="15.75" customHeight="1">
      <c r="B71" s="13"/>
      <c r="C71" s="13"/>
      <c r="D71" s="13"/>
      <c r="E71" s="13"/>
      <c r="F71" s="13"/>
      <c r="G71" s="13"/>
      <c r="H71" s="13"/>
      <c r="I71" s="13"/>
      <c r="J71" s="13"/>
      <c r="K71" s="13"/>
      <c r="L71" s="13"/>
      <c r="N71" s="13"/>
      <c r="O71" s="13"/>
      <c r="P71" s="13"/>
    </row>
    <row r="72" spans="2:16" ht="15.75" customHeight="1">
      <c r="B72" s="13"/>
      <c r="C72" s="13"/>
      <c r="D72" s="13"/>
      <c r="E72" s="13"/>
      <c r="F72" s="13"/>
      <c r="G72" s="13"/>
      <c r="H72" s="13"/>
      <c r="I72" s="13"/>
      <c r="J72" s="13"/>
      <c r="K72" s="13"/>
      <c r="L72" s="13"/>
      <c r="N72" s="13"/>
      <c r="O72" s="13"/>
      <c r="P72" s="13"/>
    </row>
    <row r="73" spans="2:16" ht="15.75" customHeight="1">
      <c r="B73" s="13"/>
      <c r="C73" s="13"/>
      <c r="D73" s="13"/>
      <c r="E73" s="13"/>
      <c r="F73" s="13"/>
      <c r="G73" s="13"/>
      <c r="H73" s="13"/>
      <c r="I73" s="13"/>
      <c r="J73" s="13"/>
      <c r="K73" s="13"/>
      <c r="L73" s="13"/>
      <c r="N73" s="13"/>
      <c r="O73" s="13"/>
      <c r="P73" s="13"/>
    </row>
    <row r="74" spans="2:16" ht="15.75" customHeight="1">
      <c r="B74" s="13"/>
      <c r="C74" s="13"/>
      <c r="D74" s="13"/>
      <c r="E74" s="13"/>
      <c r="F74" s="13"/>
      <c r="G74" s="13"/>
      <c r="H74" s="13"/>
      <c r="I74" s="13"/>
      <c r="J74" s="13"/>
      <c r="K74" s="13"/>
      <c r="L74" s="13"/>
      <c r="N74" s="13"/>
      <c r="O74" s="13"/>
      <c r="P74" s="13"/>
    </row>
    <row r="75" spans="2:16" ht="15.75" customHeight="1">
      <c r="B75" s="13"/>
      <c r="C75" s="13"/>
      <c r="D75" s="13"/>
      <c r="E75" s="13"/>
      <c r="F75" s="13"/>
      <c r="G75" s="13"/>
      <c r="H75" s="13"/>
      <c r="I75" s="13"/>
      <c r="J75" s="13"/>
      <c r="K75" s="13"/>
      <c r="L75" s="13"/>
      <c r="N75" s="13"/>
      <c r="O75" s="13"/>
      <c r="P75" s="13"/>
    </row>
    <row r="76" spans="2:16" ht="15.75" customHeight="1">
      <c r="B76" s="13"/>
      <c r="C76" s="13"/>
      <c r="D76" s="13"/>
      <c r="E76" s="13"/>
      <c r="F76" s="13"/>
      <c r="G76" s="13"/>
      <c r="H76" s="13"/>
      <c r="I76" s="13"/>
      <c r="J76" s="13"/>
      <c r="K76" s="13"/>
      <c r="L76" s="13"/>
      <c r="N76" s="13"/>
      <c r="O76" s="13"/>
      <c r="P76" s="13"/>
    </row>
    <row r="77" spans="2:16" ht="15.75" customHeight="1">
      <c r="B77" s="13"/>
      <c r="C77" s="13"/>
      <c r="D77" s="13"/>
      <c r="E77" s="13"/>
      <c r="F77" s="13"/>
      <c r="G77" s="13"/>
      <c r="H77" s="13"/>
      <c r="I77" s="13"/>
      <c r="J77" s="13"/>
      <c r="K77" s="13"/>
      <c r="L77" s="13"/>
      <c r="N77" s="13"/>
      <c r="O77" s="13"/>
      <c r="P77" s="13"/>
    </row>
    <row r="78" spans="2:16" ht="15.75" customHeight="1">
      <c r="B78" s="13"/>
      <c r="C78" s="13"/>
      <c r="D78" s="13"/>
      <c r="E78" s="13"/>
      <c r="F78" s="13"/>
      <c r="G78" s="13"/>
      <c r="H78" s="13"/>
      <c r="I78" s="13"/>
      <c r="J78" s="13"/>
      <c r="K78" s="13"/>
      <c r="L78" s="13"/>
      <c r="N78" s="13"/>
      <c r="O78" s="13"/>
      <c r="P78" s="13"/>
    </row>
    <row r="79" spans="2:16" ht="15.75" customHeight="1">
      <c r="B79" s="13"/>
      <c r="C79" s="13"/>
      <c r="D79" s="13"/>
      <c r="E79" s="13"/>
      <c r="F79" s="13"/>
      <c r="G79" s="13"/>
      <c r="H79" s="13"/>
      <c r="I79" s="13"/>
      <c r="J79" s="13"/>
      <c r="K79" s="13"/>
      <c r="L79" s="13"/>
      <c r="N79" s="13"/>
      <c r="O79" s="13"/>
      <c r="P79" s="13"/>
    </row>
    <row r="80" spans="2:16" ht="15.75" customHeight="1">
      <c r="B80" s="13"/>
      <c r="C80" s="13"/>
      <c r="D80" s="13"/>
      <c r="E80" s="13"/>
      <c r="F80" s="13"/>
      <c r="G80" s="13"/>
      <c r="H80" s="13"/>
      <c r="I80" s="13"/>
      <c r="J80" s="13"/>
      <c r="K80" s="13"/>
      <c r="L80" s="13"/>
      <c r="N80" s="13"/>
      <c r="O80" s="13"/>
      <c r="P80" s="13"/>
    </row>
    <row r="81" spans="2:16" ht="15.75" customHeight="1">
      <c r="B81" s="13"/>
      <c r="C81" s="13"/>
      <c r="D81" s="13"/>
      <c r="E81" s="13"/>
      <c r="F81" s="13"/>
      <c r="G81" s="13"/>
      <c r="H81" s="13"/>
      <c r="I81" s="13"/>
      <c r="J81" s="13"/>
      <c r="K81" s="13"/>
      <c r="L81" s="13"/>
      <c r="N81" s="13"/>
      <c r="O81" s="13"/>
      <c r="P81" s="13"/>
    </row>
    <row r="82" spans="2:16" ht="15.75" customHeight="1">
      <c r="B82" s="13"/>
      <c r="C82" s="13"/>
      <c r="D82" s="13"/>
      <c r="E82" s="13"/>
      <c r="F82" s="13"/>
      <c r="G82" s="13"/>
      <c r="H82" s="13"/>
      <c r="I82" s="13"/>
      <c r="J82" s="13"/>
      <c r="K82" s="13"/>
      <c r="L82" s="13"/>
      <c r="N82" s="13"/>
      <c r="O82" s="13"/>
      <c r="P82" s="13"/>
    </row>
    <row r="83" spans="2:16" ht="15.75" customHeight="1">
      <c r="B83" s="13"/>
      <c r="C83" s="13"/>
      <c r="D83" s="13"/>
      <c r="E83" s="13"/>
      <c r="F83" s="13"/>
      <c r="G83" s="13"/>
      <c r="H83" s="13"/>
      <c r="I83" s="13"/>
      <c r="J83" s="13"/>
      <c r="K83" s="13"/>
      <c r="L83" s="13"/>
      <c r="N83" s="13"/>
      <c r="O83" s="13"/>
      <c r="P83" s="13"/>
    </row>
    <row r="84" spans="2:16" ht="15.75" customHeight="1">
      <c r="B84" s="13"/>
      <c r="C84" s="13"/>
      <c r="D84" s="13"/>
      <c r="E84" s="13"/>
      <c r="F84" s="13"/>
      <c r="G84" s="13"/>
      <c r="H84" s="13"/>
      <c r="I84" s="13"/>
      <c r="J84" s="13"/>
      <c r="K84" s="13"/>
      <c r="L84" s="13"/>
      <c r="N84" s="13"/>
      <c r="O84" s="13"/>
      <c r="P84" s="13"/>
    </row>
    <row r="85" spans="2:16" ht="15.75" customHeight="1">
      <c r="B85" s="13"/>
      <c r="C85" s="13"/>
      <c r="D85" s="13"/>
      <c r="E85" s="13"/>
      <c r="F85" s="13"/>
      <c r="G85" s="13"/>
      <c r="H85" s="13"/>
      <c r="I85" s="13"/>
      <c r="J85" s="13"/>
      <c r="K85" s="13"/>
      <c r="L85" s="13"/>
      <c r="N85" s="13"/>
      <c r="O85" s="13"/>
      <c r="P85" s="13"/>
    </row>
    <row r="86" spans="2:16" ht="15.75" customHeight="1">
      <c r="B86" s="13"/>
      <c r="C86" s="13"/>
      <c r="D86" s="13"/>
      <c r="E86" s="13"/>
      <c r="F86" s="13"/>
      <c r="G86" s="13"/>
      <c r="H86" s="13"/>
      <c r="I86" s="13"/>
      <c r="J86" s="13"/>
      <c r="K86" s="13"/>
      <c r="L86" s="13"/>
      <c r="N86" s="13"/>
      <c r="O86" s="13"/>
      <c r="P86" s="13"/>
    </row>
    <row r="87" spans="2:16" ht="15.75" customHeight="1">
      <c r="B87" s="13"/>
      <c r="C87" s="13"/>
      <c r="D87" s="13"/>
      <c r="E87" s="13"/>
      <c r="F87" s="13"/>
      <c r="G87" s="13"/>
      <c r="H87" s="13"/>
      <c r="I87" s="13"/>
      <c r="J87" s="13"/>
      <c r="K87" s="13"/>
      <c r="L87" s="13"/>
      <c r="N87" s="13"/>
      <c r="O87" s="13"/>
      <c r="P87" s="13"/>
    </row>
    <row r="88" spans="2:16" ht="15.75" customHeight="1">
      <c r="B88" s="13"/>
      <c r="C88" s="13"/>
      <c r="D88" s="13"/>
      <c r="E88" s="13"/>
      <c r="F88" s="13"/>
      <c r="G88" s="13"/>
      <c r="H88" s="13"/>
      <c r="I88" s="13"/>
      <c r="J88" s="13"/>
      <c r="K88" s="13"/>
      <c r="L88" s="13"/>
      <c r="N88" s="13"/>
      <c r="O88" s="13"/>
      <c r="P88" s="13"/>
    </row>
    <row r="89" spans="2:16" ht="15.75" customHeight="1">
      <c r="B89" s="13"/>
      <c r="C89" s="13"/>
      <c r="D89" s="13"/>
      <c r="E89" s="13"/>
      <c r="F89" s="13"/>
      <c r="G89" s="13"/>
      <c r="H89" s="13"/>
      <c r="I89" s="13"/>
      <c r="J89" s="13"/>
      <c r="K89" s="13"/>
      <c r="L89" s="13"/>
      <c r="N89" s="13"/>
      <c r="O89" s="13"/>
      <c r="P89" s="13"/>
    </row>
    <row r="90" spans="2:16" ht="15.75" customHeight="1">
      <c r="B90" s="13"/>
      <c r="C90" s="13"/>
      <c r="D90" s="13"/>
      <c r="E90" s="13"/>
      <c r="F90" s="13"/>
      <c r="G90" s="13"/>
      <c r="H90" s="13"/>
      <c r="I90" s="13"/>
      <c r="J90" s="13"/>
      <c r="K90" s="13"/>
      <c r="L90" s="13"/>
      <c r="N90" s="13"/>
      <c r="O90" s="13"/>
      <c r="P90" s="13"/>
    </row>
    <row r="91" spans="2:16" ht="15.75" customHeight="1">
      <c r="B91" s="13"/>
      <c r="C91" s="13"/>
      <c r="D91" s="13"/>
      <c r="E91" s="13"/>
      <c r="F91" s="13"/>
      <c r="G91" s="13"/>
      <c r="H91" s="13"/>
      <c r="I91" s="13"/>
      <c r="J91" s="13"/>
      <c r="K91" s="13"/>
      <c r="L91" s="13"/>
      <c r="N91" s="13"/>
      <c r="O91" s="13"/>
      <c r="P91" s="13"/>
    </row>
    <row r="92" spans="2:16" ht="15.75" customHeight="1">
      <c r="B92" s="13"/>
      <c r="C92" s="13"/>
      <c r="D92" s="13"/>
      <c r="E92" s="13"/>
      <c r="F92" s="13"/>
      <c r="G92" s="13"/>
      <c r="H92" s="13"/>
      <c r="I92" s="13"/>
      <c r="J92" s="13"/>
      <c r="K92" s="13"/>
      <c r="L92" s="13"/>
      <c r="N92" s="13"/>
      <c r="O92" s="13"/>
      <c r="P92" s="13"/>
    </row>
    <row r="93" spans="2:16" ht="15.75" customHeight="1">
      <c r="B93" s="13"/>
      <c r="C93" s="13"/>
      <c r="D93" s="13"/>
      <c r="E93" s="13"/>
      <c r="F93" s="13"/>
      <c r="G93" s="13"/>
      <c r="H93" s="13"/>
      <c r="I93" s="13"/>
      <c r="J93" s="13"/>
      <c r="K93" s="13"/>
      <c r="L93" s="13"/>
      <c r="N93" s="13"/>
      <c r="O93" s="13"/>
      <c r="P93" s="13"/>
    </row>
    <row r="94" spans="2:16" ht="15.75" customHeight="1">
      <c r="B94" s="13"/>
      <c r="C94" s="13"/>
      <c r="D94" s="13"/>
      <c r="E94" s="13"/>
      <c r="F94" s="13"/>
      <c r="G94" s="13"/>
      <c r="H94" s="13"/>
      <c r="I94" s="13"/>
      <c r="J94" s="13"/>
      <c r="K94" s="13"/>
      <c r="L94" s="13"/>
      <c r="N94" s="13"/>
      <c r="O94" s="13"/>
      <c r="P94" s="13"/>
    </row>
    <row r="95" spans="2:16" ht="15.75" customHeight="1">
      <c r="B95" s="13"/>
      <c r="C95" s="13"/>
      <c r="D95" s="13"/>
      <c r="E95" s="13"/>
      <c r="F95" s="13"/>
      <c r="G95" s="13"/>
      <c r="H95" s="13"/>
      <c r="I95" s="13"/>
      <c r="J95" s="13"/>
      <c r="K95" s="13"/>
      <c r="L95" s="13"/>
      <c r="N95" s="13"/>
      <c r="O95" s="13"/>
      <c r="P95" s="13"/>
    </row>
    <row r="96" spans="2:16" ht="15.75" customHeight="1">
      <c r="B96" s="13"/>
      <c r="C96" s="13"/>
      <c r="D96" s="13"/>
      <c r="E96" s="13"/>
      <c r="F96" s="13"/>
      <c r="G96" s="13"/>
      <c r="H96" s="13"/>
      <c r="I96" s="13"/>
      <c r="J96" s="13"/>
      <c r="K96" s="13"/>
      <c r="L96" s="13"/>
      <c r="N96" s="13"/>
      <c r="O96" s="13"/>
      <c r="P96" s="13"/>
    </row>
    <row r="97" spans="2:16" ht="15.75" customHeight="1">
      <c r="B97" s="13"/>
      <c r="C97" s="13"/>
      <c r="D97" s="13"/>
      <c r="E97" s="13"/>
      <c r="F97" s="13"/>
      <c r="G97" s="13"/>
      <c r="H97" s="13"/>
      <c r="I97" s="13"/>
      <c r="J97" s="13"/>
      <c r="K97" s="13"/>
      <c r="L97" s="13"/>
      <c r="N97" s="13"/>
      <c r="O97" s="13"/>
      <c r="P97" s="13"/>
    </row>
    <row r="98" spans="2:16" ht="15.75" customHeight="1">
      <c r="B98" s="13"/>
      <c r="C98" s="13"/>
      <c r="D98" s="13"/>
      <c r="E98" s="13"/>
      <c r="F98" s="13"/>
      <c r="G98" s="13"/>
      <c r="H98" s="13"/>
      <c r="I98" s="13"/>
      <c r="J98" s="13"/>
      <c r="K98" s="13"/>
      <c r="L98" s="13"/>
      <c r="N98" s="13"/>
      <c r="O98" s="13"/>
      <c r="P98" s="13"/>
    </row>
    <row r="99" spans="2:16" ht="15.75" customHeight="1">
      <c r="B99" s="13"/>
      <c r="C99" s="13"/>
      <c r="D99" s="13"/>
      <c r="E99" s="13"/>
      <c r="F99" s="13"/>
      <c r="G99" s="13"/>
      <c r="H99" s="13"/>
      <c r="I99" s="13"/>
      <c r="J99" s="13"/>
      <c r="K99" s="13"/>
      <c r="L99" s="13"/>
      <c r="N99" s="13"/>
      <c r="O99" s="13"/>
      <c r="P99" s="13"/>
    </row>
    <row r="100" spans="2:16" ht="15.75" customHeight="1">
      <c r="B100" s="13"/>
      <c r="C100" s="13"/>
      <c r="D100" s="13"/>
      <c r="E100" s="13"/>
      <c r="F100" s="13"/>
      <c r="G100" s="13"/>
      <c r="H100" s="13"/>
      <c r="I100" s="13"/>
      <c r="J100" s="13"/>
      <c r="K100" s="13"/>
      <c r="L100" s="13"/>
      <c r="N100" s="13"/>
      <c r="O100" s="13"/>
      <c r="P100" s="13"/>
    </row>
    <row r="101" spans="2:16" ht="15.75" customHeight="1">
      <c r="B101" s="13"/>
      <c r="C101" s="13"/>
      <c r="D101" s="13"/>
      <c r="E101" s="13"/>
      <c r="F101" s="13"/>
      <c r="G101" s="13"/>
      <c r="H101" s="13"/>
      <c r="I101" s="13"/>
      <c r="J101" s="13"/>
      <c r="K101" s="13"/>
      <c r="L101" s="13"/>
      <c r="N101" s="13"/>
      <c r="O101" s="13"/>
      <c r="P101" s="13"/>
    </row>
    <row r="102" spans="2:16" ht="15.75" customHeight="1">
      <c r="B102" s="13"/>
      <c r="C102" s="13"/>
      <c r="D102" s="13"/>
      <c r="E102" s="13"/>
      <c r="F102" s="13"/>
      <c r="G102" s="13"/>
      <c r="H102" s="13"/>
      <c r="I102" s="13"/>
      <c r="J102" s="13"/>
      <c r="K102" s="13"/>
      <c r="L102" s="13"/>
      <c r="N102" s="13"/>
      <c r="O102" s="13"/>
      <c r="P102" s="13"/>
    </row>
    <row r="103" spans="2:16" ht="15.75" customHeight="1">
      <c r="B103" s="13"/>
      <c r="C103" s="13"/>
      <c r="D103" s="13"/>
      <c r="E103" s="13"/>
      <c r="F103" s="13"/>
      <c r="G103" s="13"/>
      <c r="H103" s="13"/>
      <c r="I103" s="13"/>
      <c r="J103" s="13"/>
      <c r="K103" s="13"/>
      <c r="L103" s="13"/>
      <c r="N103" s="13"/>
      <c r="O103" s="13"/>
      <c r="P103" s="13"/>
    </row>
    <row r="104" spans="2:16" ht="15.75" customHeight="1">
      <c r="B104" s="13"/>
      <c r="C104" s="13"/>
      <c r="D104" s="13"/>
      <c r="E104" s="13"/>
      <c r="F104" s="13"/>
      <c r="G104" s="13"/>
      <c r="H104" s="13"/>
      <c r="I104" s="13"/>
      <c r="J104" s="13"/>
      <c r="K104" s="13"/>
      <c r="L104" s="13"/>
      <c r="N104" s="13"/>
      <c r="O104" s="13"/>
      <c r="P104" s="13"/>
    </row>
    <row r="105" spans="2:16" ht="15.75" customHeight="1">
      <c r="B105" s="13"/>
      <c r="C105" s="13"/>
      <c r="D105" s="13"/>
      <c r="E105" s="13"/>
      <c r="F105" s="13"/>
      <c r="G105" s="13"/>
      <c r="H105" s="13"/>
      <c r="I105" s="13"/>
      <c r="J105" s="13"/>
      <c r="K105" s="13"/>
      <c r="L105" s="13"/>
      <c r="N105" s="13"/>
      <c r="O105" s="13"/>
      <c r="P105" s="13"/>
    </row>
    <row r="106" spans="2:16" ht="15.75" customHeight="1">
      <c r="B106" s="13"/>
      <c r="C106" s="13"/>
      <c r="D106" s="13"/>
      <c r="E106" s="13"/>
      <c r="F106" s="13"/>
      <c r="G106" s="13"/>
      <c r="H106" s="13"/>
      <c r="I106" s="13"/>
      <c r="J106" s="13"/>
      <c r="K106" s="13"/>
      <c r="L106" s="13"/>
      <c r="N106" s="13"/>
      <c r="O106" s="13"/>
      <c r="P106" s="13"/>
    </row>
    <row r="107" spans="2:16" ht="15.75" customHeight="1">
      <c r="B107" s="13"/>
      <c r="C107" s="13"/>
      <c r="D107" s="13"/>
      <c r="E107" s="13"/>
      <c r="F107" s="13"/>
      <c r="G107" s="13"/>
      <c r="H107" s="13"/>
      <c r="I107" s="13"/>
      <c r="J107" s="13"/>
      <c r="K107" s="13"/>
      <c r="L107" s="13"/>
      <c r="N107" s="13"/>
      <c r="O107" s="13"/>
      <c r="P107" s="13"/>
    </row>
    <row r="108" spans="2:16" ht="15.75" customHeight="1">
      <c r="B108" s="13"/>
      <c r="C108" s="13"/>
      <c r="D108" s="13"/>
      <c r="E108" s="13"/>
      <c r="F108" s="13"/>
      <c r="G108" s="13"/>
      <c r="H108" s="13"/>
      <c r="I108" s="13"/>
      <c r="J108" s="13"/>
      <c r="K108" s="13"/>
      <c r="L108" s="13"/>
      <c r="N108" s="13"/>
      <c r="O108" s="13"/>
      <c r="P108" s="13"/>
    </row>
    <row r="109" spans="2:16" ht="15.75" customHeight="1">
      <c r="B109" s="13"/>
      <c r="C109" s="13"/>
      <c r="D109" s="13"/>
      <c r="E109" s="13"/>
      <c r="F109" s="13"/>
      <c r="G109" s="13"/>
      <c r="H109" s="13"/>
      <c r="I109" s="13"/>
      <c r="J109" s="13"/>
      <c r="K109" s="13"/>
      <c r="L109" s="13"/>
      <c r="N109" s="13"/>
      <c r="O109" s="13"/>
      <c r="P109" s="13"/>
    </row>
    <row r="110" spans="2:16" ht="15.75" customHeight="1">
      <c r="B110" s="13"/>
      <c r="C110" s="13"/>
      <c r="D110" s="13"/>
      <c r="E110" s="13"/>
      <c r="F110" s="13"/>
      <c r="G110" s="13"/>
      <c r="H110" s="13"/>
      <c r="I110" s="13"/>
      <c r="J110" s="13"/>
      <c r="K110" s="13"/>
      <c r="L110" s="13"/>
      <c r="N110" s="13"/>
      <c r="O110" s="13"/>
      <c r="P110" s="13"/>
    </row>
    <row r="111" spans="2:16" ht="15.75" customHeight="1">
      <c r="B111" s="13"/>
      <c r="C111" s="13"/>
      <c r="D111" s="13"/>
      <c r="E111" s="13"/>
      <c r="F111" s="13"/>
      <c r="G111" s="13"/>
      <c r="H111" s="13"/>
      <c r="I111" s="13"/>
      <c r="J111" s="13"/>
      <c r="K111" s="13"/>
      <c r="L111" s="13"/>
      <c r="N111" s="13"/>
      <c r="O111" s="13"/>
      <c r="P111" s="13"/>
    </row>
    <row r="112" spans="2:16" ht="15.75" customHeight="1">
      <c r="B112" s="13"/>
      <c r="C112" s="13"/>
      <c r="D112" s="13"/>
      <c r="E112" s="13"/>
      <c r="F112" s="13"/>
      <c r="G112" s="13"/>
      <c r="H112" s="13"/>
      <c r="I112" s="13"/>
      <c r="J112" s="13"/>
      <c r="K112" s="13"/>
      <c r="L112" s="13"/>
      <c r="N112" s="13"/>
      <c r="O112" s="13"/>
      <c r="P112" s="13"/>
    </row>
    <row r="113" spans="2:16" ht="15.75" customHeight="1">
      <c r="B113" s="13"/>
      <c r="C113" s="13"/>
      <c r="D113" s="13"/>
      <c r="E113" s="13"/>
      <c r="F113" s="13"/>
      <c r="G113" s="13"/>
      <c r="H113" s="13"/>
      <c r="I113" s="13"/>
      <c r="J113" s="13"/>
      <c r="K113" s="13"/>
      <c r="L113" s="13"/>
      <c r="N113" s="13"/>
      <c r="O113" s="13"/>
      <c r="P113" s="13"/>
    </row>
    <row r="114" spans="2:16" ht="15.75" customHeight="1">
      <c r="B114" s="13"/>
      <c r="C114" s="13"/>
      <c r="D114" s="13"/>
      <c r="E114" s="13"/>
      <c r="F114" s="13"/>
      <c r="G114" s="13"/>
      <c r="H114" s="13"/>
      <c r="I114" s="13"/>
      <c r="J114" s="13"/>
      <c r="K114" s="13"/>
      <c r="L114" s="13"/>
      <c r="N114" s="13"/>
      <c r="O114" s="13"/>
      <c r="P114" s="13"/>
    </row>
    <row r="115" spans="2:16" ht="15.75" customHeight="1">
      <c r="B115" s="13"/>
      <c r="C115" s="13"/>
      <c r="D115" s="13"/>
      <c r="E115" s="13"/>
      <c r="F115" s="13"/>
      <c r="G115" s="13"/>
      <c r="H115" s="13"/>
      <c r="I115" s="13"/>
      <c r="J115" s="13"/>
      <c r="K115" s="13"/>
      <c r="L115" s="13"/>
      <c r="N115" s="13"/>
      <c r="O115" s="13"/>
      <c r="P115" s="13"/>
    </row>
    <row r="116" spans="2:16" ht="15.75" customHeight="1">
      <c r="B116" s="13"/>
      <c r="C116" s="13"/>
      <c r="D116" s="13"/>
      <c r="E116" s="13"/>
      <c r="F116" s="13"/>
      <c r="G116" s="13"/>
      <c r="H116" s="13"/>
      <c r="I116" s="13"/>
      <c r="J116" s="13"/>
      <c r="K116" s="13"/>
      <c r="L116" s="13"/>
      <c r="N116" s="13"/>
      <c r="O116" s="13"/>
      <c r="P116" s="13"/>
    </row>
    <row r="117" spans="2:16" ht="15.75" customHeight="1">
      <c r="B117" s="13"/>
      <c r="C117" s="13"/>
      <c r="D117" s="13"/>
      <c r="E117" s="13"/>
      <c r="F117" s="13"/>
      <c r="G117" s="13"/>
      <c r="H117" s="13"/>
      <c r="I117" s="13"/>
      <c r="J117" s="13"/>
      <c r="K117" s="13"/>
      <c r="L117" s="13"/>
      <c r="N117" s="13"/>
      <c r="O117" s="13"/>
      <c r="P117" s="13"/>
    </row>
    <row r="118" spans="2:16" ht="15.75" customHeight="1">
      <c r="B118" s="13"/>
      <c r="C118" s="13"/>
      <c r="D118" s="13"/>
      <c r="E118" s="13"/>
      <c r="F118" s="13"/>
      <c r="G118" s="13"/>
      <c r="H118" s="13"/>
      <c r="I118" s="13"/>
      <c r="J118" s="13"/>
      <c r="K118" s="13"/>
      <c r="L118" s="13"/>
      <c r="N118" s="13"/>
      <c r="O118" s="13"/>
      <c r="P118" s="13"/>
    </row>
    <row r="119" spans="2:16" ht="15.75" customHeight="1">
      <c r="B119" s="13"/>
      <c r="C119" s="13"/>
      <c r="D119" s="13"/>
      <c r="E119" s="13"/>
      <c r="F119" s="13"/>
      <c r="G119" s="13"/>
      <c r="H119" s="13"/>
      <c r="I119" s="13"/>
      <c r="J119" s="13"/>
      <c r="K119" s="13"/>
      <c r="L119" s="13"/>
      <c r="N119" s="13"/>
      <c r="O119" s="13"/>
      <c r="P119" s="13"/>
    </row>
    <row r="120" spans="2:16" ht="15.75" customHeight="1">
      <c r="B120" s="13"/>
      <c r="C120" s="13"/>
      <c r="D120" s="13"/>
      <c r="E120" s="13"/>
      <c r="F120" s="13"/>
      <c r="G120" s="13"/>
      <c r="H120" s="13"/>
      <c r="I120" s="13"/>
      <c r="J120" s="13"/>
      <c r="K120" s="13"/>
      <c r="L120" s="13"/>
      <c r="N120" s="13"/>
      <c r="O120" s="13"/>
      <c r="P120" s="13"/>
    </row>
    <row r="121" spans="2:16" ht="15.75" customHeight="1">
      <c r="B121" s="13"/>
      <c r="C121" s="13"/>
      <c r="D121" s="13"/>
      <c r="E121" s="13"/>
      <c r="F121" s="13"/>
      <c r="G121" s="13"/>
      <c r="H121" s="13"/>
      <c r="I121" s="13"/>
      <c r="J121" s="13"/>
      <c r="K121" s="13"/>
      <c r="L121" s="13"/>
      <c r="N121" s="13"/>
      <c r="O121" s="13"/>
      <c r="P121" s="13"/>
    </row>
    <row r="122" spans="2:16" ht="15.75" customHeight="1">
      <c r="B122" s="13"/>
      <c r="C122" s="13"/>
      <c r="D122" s="13"/>
      <c r="E122" s="13"/>
      <c r="F122" s="13"/>
      <c r="G122" s="13"/>
      <c r="H122" s="13"/>
      <c r="I122" s="13"/>
      <c r="J122" s="13"/>
      <c r="K122" s="13"/>
      <c r="L122" s="13"/>
      <c r="N122" s="13"/>
      <c r="O122" s="13"/>
      <c r="P122" s="13"/>
    </row>
    <row r="123" spans="2:16" ht="15.75" customHeight="1">
      <c r="B123" s="13"/>
      <c r="C123" s="13"/>
      <c r="D123" s="13"/>
      <c r="E123" s="13"/>
      <c r="F123" s="13"/>
      <c r="G123" s="13"/>
      <c r="H123" s="13"/>
      <c r="I123" s="13"/>
      <c r="J123" s="13"/>
      <c r="K123" s="13"/>
      <c r="L123" s="13"/>
      <c r="N123" s="13"/>
      <c r="O123" s="13"/>
      <c r="P123" s="13"/>
    </row>
    <row r="124" spans="2:16" ht="15.75" customHeight="1">
      <c r="B124" s="13"/>
      <c r="C124" s="13"/>
      <c r="D124" s="13"/>
      <c r="E124" s="13"/>
      <c r="F124" s="13"/>
      <c r="G124" s="13"/>
      <c r="H124" s="13"/>
      <c r="I124" s="13"/>
      <c r="J124" s="13"/>
      <c r="K124" s="13"/>
      <c r="L124" s="13"/>
      <c r="N124" s="13"/>
      <c r="O124" s="13"/>
      <c r="P124" s="13"/>
    </row>
    <row r="125" spans="2:16" ht="15.75" customHeight="1">
      <c r="B125" s="13"/>
      <c r="C125" s="13"/>
      <c r="D125" s="13"/>
      <c r="E125" s="13"/>
      <c r="F125" s="13"/>
      <c r="G125" s="13"/>
      <c r="H125" s="13"/>
      <c r="I125" s="13"/>
      <c r="J125" s="13"/>
      <c r="K125" s="13"/>
      <c r="L125" s="13"/>
      <c r="N125" s="13"/>
      <c r="O125" s="13"/>
      <c r="P125" s="13"/>
    </row>
    <row r="126" spans="2:16" ht="15.75" customHeight="1">
      <c r="B126" s="13"/>
      <c r="C126" s="13"/>
      <c r="D126" s="13"/>
      <c r="E126" s="13"/>
      <c r="F126" s="13"/>
      <c r="G126" s="13"/>
      <c r="H126" s="13"/>
      <c r="I126" s="13"/>
      <c r="J126" s="13"/>
      <c r="K126" s="13"/>
      <c r="L126" s="13"/>
      <c r="N126" s="13"/>
      <c r="O126" s="13"/>
      <c r="P126" s="13"/>
    </row>
    <row r="127" spans="2:16" ht="15.75" customHeight="1">
      <c r="B127" s="13"/>
      <c r="C127" s="13"/>
      <c r="D127" s="13"/>
      <c r="E127" s="13"/>
      <c r="F127" s="13"/>
      <c r="G127" s="13"/>
      <c r="H127" s="13"/>
      <c r="I127" s="13"/>
      <c r="J127" s="13"/>
      <c r="K127" s="13"/>
      <c r="L127" s="13"/>
      <c r="N127" s="13"/>
      <c r="O127" s="13"/>
      <c r="P127" s="13"/>
    </row>
    <row r="128" spans="2:16" ht="15.75" customHeight="1">
      <c r="B128" s="13"/>
      <c r="C128" s="13"/>
      <c r="D128" s="13"/>
      <c r="E128" s="13"/>
      <c r="F128" s="13"/>
      <c r="G128" s="13"/>
      <c r="H128" s="13"/>
      <c r="I128" s="13"/>
      <c r="J128" s="13"/>
      <c r="K128" s="13"/>
      <c r="L128" s="13"/>
      <c r="N128" s="13"/>
      <c r="O128" s="13"/>
      <c r="P128" s="13"/>
    </row>
    <row r="129" spans="2:16" ht="15.75" customHeight="1">
      <c r="B129" s="13"/>
      <c r="C129" s="13"/>
      <c r="D129" s="13"/>
      <c r="E129" s="13"/>
      <c r="F129" s="13"/>
      <c r="G129" s="13"/>
      <c r="H129" s="13"/>
      <c r="I129" s="13"/>
      <c r="J129" s="13"/>
      <c r="K129" s="13"/>
      <c r="L129" s="13"/>
      <c r="N129" s="13"/>
      <c r="O129" s="13"/>
      <c r="P129" s="13"/>
    </row>
    <row r="130" spans="2:16" ht="15.75" customHeight="1">
      <c r="B130" s="13"/>
      <c r="C130" s="13"/>
      <c r="D130" s="13"/>
      <c r="E130" s="13"/>
      <c r="F130" s="13"/>
      <c r="G130" s="13"/>
      <c r="H130" s="13"/>
      <c r="I130" s="13"/>
      <c r="J130" s="13"/>
      <c r="K130" s="13"/>
      <c r="L130" s="13"/>
      <c r="N130" s="13"/>
      <c r="O130" s="13"/>
      <c r="P130" s="13"/>
    </row>
    <row r="131" spans="2:16" ht="15.75" customHeight="1">
      <c r="B131" s="13"/>
      <c r="C131" s="13"/>
      <c r="D131" s="13"/>
      <c r="E131" s="13"/>
      <c r="F131" s="13"/>
      <c r="G131" s="13"/>
      <c r="H131" s="13"/>
      <c r="I131" s="13"/>
      <c r="J131" s="13"/>
      <c r="K131" s="13"/>
      <c r="L131" s="13"/>
      <c r="N131" s="13"/>
      <c r="O131" s="13"/>
      <c r="P131" s="13"/>
    </row>
    <row r="132" spans="2:16" ht="15.75" customHeight="1">
      <c r="B132" s="13"/>
      <c r="C132" s="13"/>
      <c r="D132" s="13"/>
      <c r="E132" s="13"/>
      <c r="F132" s="13"/>
      <c r="G132" s="13"/>
      <c r="H132" s="13"/>
      <c r="I132" s="13"/>
      <c r="J132" s="13"/>
      <c r="K132" s="13"/>
      <c r="L132" s="13"/>
      <c r="N132" s="13"/>
      <c r="O132" s="13"/>
      <c r="P132" s="13"/>
    </row>
    <row r="133" spans="2:16" ht="15.75" customHeight="1">
      <c r="B133" s="13"/>
      <c r="C133" s="13"/>
      <c r="D133" s="13"/>
      <c r="E133" s="13"/>
      <c r="F133" s="13"/>
      <c r="G133" s="13"/>
      <c r="H133" s="13"/>
      <c r="I133" s="13"/>
      <c r="J133" s="13"/>
      <c r="K133" s="13"/>
      <c r="L133" s="13"/>
      <c r="N133" s="13"/>
      <c r="O133" s="13"/>
      <c r="P133" s="13"/>
    </row>
    <row r="134" spans="2:16" ht="15.75" customHeight="1">
      <c r="B134" s="13"/>
      <c r="C134" s="13"/>
      <c r="D134" s="13"/>
      <c r="E134" s="13"/>
      <c r="F134" s="13"/>
      <c r="G134" s="13"/>
      <c r="H134" s="13"/>
      <c r="I134" s="13"/>
      <c r="J134" s="13"/>
      <c r="K134" s="13"/>
      <c r="L134" s="13"/>
      <c r="N134" s="13"/>
      <c r="O134" s="13"/>
      <c r="P134" s="13"/>
    </row>
    <row r="135" spans="2:16" ht="15.75" customHeight="1">
      <c r="B135" s="13"/>
      <c r="C135" s="13"/>
      <c r="D135" s="13"/>
      <c r="E135" s="13"/>
      <c r="F135" s="13"/>
      <c r="G135" s="13"/>
      <c r="H135" s="13"/>
      <c r="I135" s="13"/>
      <c r="J135" s="13"/>
      <c r="K135" s="13"/>
      <c r="L135" s="13"/>
      <c r="N135" s="13"/>
      <c r="O135" s="13"/>
      <c r="P135" s="13"/>
    </row>
    <row r="136" spans="2:16" ht="15.75" customHeight="1">
      <c r="B136" s="13"/>
      <c r="C136" s="13"/>
      <c r="D136" s="13"/>
      <c r="E136" s="13"/>
      <c r="F136" s="13"/>
      <c r="G136" s="13"/>
      <c r="H136" s="13"/>
      <c r="I136" s="13"/>
      <c r="J136" s="13"/>
      <c r="K136" s="13"/>
      <c r="L136" s="13"/>
      <c r="N136" s="13"/>
      <c r="O136" s="13"/>
      <c r="P136" s="13"/>
    </row>
    <row r="137" spans="2:16" ht="15.75" customHeight="1">
      <c r="B137" s="13"/>
      <c r="C137" s="13"/>
      <c r="D137" s="13"/>
      <c r="E137" s="13"/>
      <c r="F137" s="13"/>
      <c r="G137" s="13"/>
      <c r="H137" s="13"/>
      <c r="I137" s="13"/>
      <c r="J137" s="13"/>
      <c r="K137" s="13"/>
      <c r="L137" s="13"/>
      <c r="N137" s="13"/>
      <c r="O137" s="13"/>
      <c r="P137" s="13"/>
    </row>
    <row r="138" spans="2:16" ht="15.75" customHeight="1">
      <c r="B138" s="13"/>
      <c r="C138" s="13"/>
      <c r="D138" s="13"/>
      <c r="E138" s="13"/>
      <c r="F138" s="13"/>
      <c r="G138" s="13"/>
      <c r="H138" s="13"/>
      <c r="I138" s="13"/>
      <c r="J138" s="13"/>
      <c r="K138" s="13"/>
      <c r="L138" s="13"/>
      <c r="N138" s="13"/>
      <c r="O138" s="13"/>
      <c r="P138" s="13"/>
    </row>
    <row r="139" spans="2:16" ht="15.75" customHeight="1">
      <c r="B139" s="13"/>
      <c r="C139" s="13"/>
      <c r="D139" s="13"/>
      <c r="E139" s="13"/>
      <c r="F139" s="13"/>
      <c r="G139" s="13"/>
      <c r="H139" s="13"/>
      <c r="I139" s="13"/>
      <c r="J139" s="13"/>
      <c r="K139" s="13"/>
      <c r="L139" s="13"/>
      <c r="N139" s="13"/>
      <c r="O139" s="13"/>
      <c r="P139" s="13"/>
    </row>
    <row r="140" spans="2:16" ht="15.75" customHeight="1">
      <c r="B140" s="13"/>
      <c r="C140" s="13"/>
      <c r="D140" s="13"/>
      <c r="E140" s="13"/>
      <c r="F140" s="13"/>
      <c r="G140" s="13"/>
      <c r="H140" s="13"/>
      <c r="I140" s="13"/>
      <c r="J140" s="13"/>
      <c r="K140" s="13"/>
      <c r="L140" s="13"/>
      <c r="N140" s="13"/>
      <c r="O140" s="13"/>
      <c r="P140" s="13"/>
    </row>
    <row r="141" spans="2:16" ht="15.75" customHeight="1">
      <c r="B141" s="13"/>
      <c r="C141" s="13"/>
      <c r="D141" s="13"/>
      <c r="E141" s="13"/>
      <c r="F141" s="13"/>
      <c r="G141" s="13"/>
      <c r="H141" s="13"/>
      <c r="I141" s="13"/>
      <c r="J141" s="13"/>
      <c r="K141" s="13"/>
      <c r="L141" s="13"/>
      <c r="N141" s="13"/>
      <c r="O141" s="13"/>
      <c r="P141" s="13"/>
    </row>
    <row r="142" spans="2:16" ht="15.75" customHeight="1">
      <c r="B142" s="13"/>
      <c r="C142" s="13"/>
      <c r="D142" s="13"/>
      <c r="E142" s="13"/>
      <c r="F142" s="13"/>
      <c r="G142" s="13"/>
      <c r="H142" s="13"/>
      <c r="I142" s="13"/>
      <c r="J142" s="13"/>
      <c r="K142" s="13"/>
      <c r="L142" s="13"/>
      <c r="N142" s="13"/>
      <c r="O142" s="13"/>
      <c r="P142" s="13"/>
    </row>
    <row r="143" spans="2:16" ht="15.75" customHeight="1">
      <c r="B143" s="13"/>
      <c r="C143" s="13"/>
      <c r="D143" s="13"/>
      <c r="E143" s="13"/>
      <c r="F143" s="13"/>
      <c r="G143" s="13"/>
      <c r="H143" s="13"/>
      <c r="I143" s="13"/>
      <c r="J143" s="13"/>
      <c r="K143" s="13"/>
      <c r="L143" s="13"/>
      <c r="N143" s="13"/>
      <c r="O143" s="13"/>
      <c r="P143" s="13"/>
    </row>
    <row r="144" spans="2:16" ht="15.75" customHeight="1">
      <c r="B144" s="13"/>
      <c r="C144" s="13"/>
      <c r="D144" s="13"/>
      <c r="E144" s="13"/>
      <c r="F144" s="13"/>
      <c r="G144" s="13"/>
      <c r="H144" s="13"/>
      <c r="I144" s="13"/>
      <c r="J144" s="13"/>
      <c r="K144" s="13"/>
      <c r="L144" s="13"/>
      <c r="N144" s="13"/>
      <c r="O144" s="13"/>
      <c r="P144" s="13"/>
    </row>
    <row r="145" spans="2:16" ht="15.75" customHeight="1">
      <c r="B145" s="13"/>
      <c r="C145" s="13"/>
      <c r="D145" s="13"/>
      <c r="E145" s="13"/>
      <c r="F145" s="13"/>
      <c r="G145" s="13"/>
      <c r="H145" s="13"/>
      <c r="I145" s="13"/>
      <c r="J145" s="13"/>
      <c r="K145" s="13"/>
      <c r="L145" s="13"/>
      <c r="N145" s="13"/>
      <c r="O145" s="13"/>
      <c r="P145" s="13"/>
    </row>
    <row r="146" spans="2:16" ht="15.75" customHeight="1">
      <c r="B146" s="13"/>
      <c r="C146" s="13"/>
      <c r="D146" s="13"/>
      <c r="E146" s="13"/>
      <c r="F146" s="13"/>
      <c r="G146" s="13"/>
      <c r="H146" s="13"/>
      <c r="I146" s="13"/>
      <c r="J146" s="13"/>
      <c r="K146" s="13"/>
      <c r="L146" s="13"/>
      <c r="N146" s="13"/>
      <c r="O146" s="13"/>
      <c r="P146" s="13"/>
    </row>
    <row r="147" spans="2:16" ht="15.75" customHeight="1">
      <c r="B147" s="13"/>
      <c r="C147" s="13"/>
      <c r="D147" s="13"/>
      <c r="E147" s="13"/>
      <c r="F147" s="13"/>
      <c r="G147" s="13"/>
      <c r="H147" s="13"/>
      <c r="I147" s="13"/>
      <c r="J147" s="13"/>
      <c r="K147" s="13"/>
      <c r="L147" s="13"/>
      <c r="N147" s="13"/>
      <c r="O147" s="13"/>
      <c r="P147" s="13"/>
    </row>
    <row r="148" spans="2:16" ht="15.75" customHeight="1">
      <c r="B148" s="13"/>
      <c r="C148" s="13"/>
      <c r="D148" s="13"/>
      <c r="E148" s="13"/>
      <c r="F148" s="13"/>
      <c r="G148" s="13"/>
      <c r="H148" s="13"/>
      <c r="I148" s="13"/>
      <c r="J148" s="13"/>
      <c r="K148" s="13"/>
      <c r="L148" s="13"/>
      <c r="N148" s="13"/>
      <c r="O148" s="13"/>
      <c r="P148" s="13"/>
    </row>
    <row r="149" spans="2:16" ht="15.75" customHeight="1">
      <c r="B149" s="13"/>
      <c r="C149" s="13"/>
      <c r="D149" s="13"/>
      <c r="E149" s="13"/>
      <c r="F149" s="13"/>
      <c r="G149" s="13"/>
      <c r="H149" s="13"/>
      <c r="I149" s="13"/>
      <c r="J149" s="13"/>
      <c r="K149" s="13"/>
      <c r="L149" s="13"/>
      <c r="N149" s="13"/>
      <c r="O149" s="13"/>
      <c r="P149" s="13"/>
    </row>
    <row r="150" spans="2:16" ht="15.75" customHeight="1">
      <c r="B150" s="13"/>
      <c r="C150" s="13"/>
      <c r="D150" s="13"/>
      <c r="E150" s="13"/>
      <c r="F150" s="13"/>
      <c r="G150" s="13"/>
      <c r="H150" s="13"/>
      <c r="I150" s="13"/>
      <c r="J150" s="13"/>
      <c r="K150" s="13"/>
      <c r="L150" s="13"/>
      <c r="N150" s="13"/>
      <c r="O150" s="13"/>
      <c r="P150" s="13"/>
    </row>
    <row r="151" spans="2:16" ht="15.75" customHeight="1">
      <c r="B151" s="13"/>
      <c r="C151" s="13"/>
      <c r="D151" s="13"/>
      <c r="E151" s="13"/>
      <c r="F151" s="13"/>
      <c r="G151" s="13"/>
      <c r="H151" s="13"/>
      <c r="I151" s="13"/>
      <c r="J151" s="13"/>
      <c r="K151" s="13"/>
      <c r="L151" s="13"/>
      <c r="N151" s="13"/>
      <c r="O151" s="13"/>
      <c r="P151" s="13"/>
    </row>
    <row r="152" spans="2:16" ht="15.75" customHeight="1">
      <c r="B152" s="13"/>
      <c r="C152" s="13"/>
      <c r="D152" s="13"/>
      <c r="E152" s="13"/>
      <c r="F152" s="13"/>
      <c r="G152" s="13"/>
      <c r="H152" s="13"/>
      <c r="I152" s="13"/>
      <c r="J152" s="13"/>
      <c r="K152" s="13"/>
      <c r="L152" s="13"/>
      <c r="N152" s="13"/>
      <c r="O152" s="13"/>
      <c r="P152" s="13"/>
    </row>
    <row r="153" spans="2:16" ht="15.75" customHeight="1">
      <c r="B153" s="13"/>
      <c r="C153" s="13"/>
      <c r="D153" s="13"/>
      <c r="E153" s="13"/>
      <c r="F153" s="13"/>
      <c r="G153" s="13"/>
      <c r="H153" s="13"/>
      <c r="I153" s="13"/>
      <c r="J153" s="13"/>
      <c r="K153" s="13"/>
      <c r="L153" s="13"/>
      <c r="N153" s="13"/>
      <c r="O153" s="13"/>
      <c r="P153" s="13"/>
    </row>
    <row r="154" spans="2:16" ht="15.75" customHeight="1">
      <c r="B154" s="13"/>
      <c r="C154" s="13"/>
      <c r="D154" s="13"/>
      <c r="E154" s="13"/>
      <c r="F154" s="13"/>
      <c r="G154" s="13"/>
      <c r="H154" s="13"/>
      <c r="I154" s="13"/>
      <c r="J154" s="13"/>
      <c r="K154" s="13"/>
      <c r="L154" s="13"/>
      <c r="N154" s="13"/>
      <c r="O154" s="13"/>
      <c r="P154" s="13"/>
    </row>
    <row r="155" spans="2:16" ht="15.75" customHeight="1">
      <c r="B155" s="13"/>
      <c r="C155" s="13"/>
      <c r="D155" s="13"/>
      <c r="E155" s="13"/>
      <c r="F155" s="13"/>
      <c r="G155" s="13"/>
      <c r="H155" s="13"/>
      <c r="I155" s="13"/>
      <c r="J155" s="13"/>
      <c r="K155" s="13"/>
      <c r="L155" s="13"/>
      <c r="N155" s="13"/>
      <c r="O155" s="13"/>
      <c r="P155" s="13"/>
    </row>
    <row r="156" spans="2:16" ht="15.75" customHeight="1">
      <c r="B156" s="13"/>
      <c r="C156" s="13"/>
      <c r="D156" s="13"/>
      <c r="E156" s="13"/>
      <c r="F156" s="13"/>
      <c r="G156" s="13"/>
      <c r="H156" s="13"/>
      <c r="I156" s="13"/>
      <c r="J156" s="13"/>
      <c r="K156" s="13"/>
      <c r="L156" s="13"/>
      <c r="N156" s="13"/>
      <c r="O156" s="13"/>
      <c r="P156" s="13"/>
    </row>
    <row r="157" spans="2:16" ht="15.75" customHeight="1">
      <c r="B157" s="13"/>
      <c r="C157" s="13"/>
      <c r="D157" s="13"/>
      <c r="E157" s="13"/>
      <c r="F157" s="13"/>
      <c r="G157" s="13"/>
      <c r="H157" s="13"/>
      <c r="I157" s="13"/>
      <c r="J157" s="13"/>
      <c r="K157" s="13"/>
      <c r="L157" s="13"/>
      <c r="N157" s="13"/>
      <c r="O157" s="13"/>
      <c r="P157" s="13"/>
    </row>
    <row r="158" spans="2:16" ht="15.75" customHeight="1">
      <c r="B158" s="13"/>
      <c r="C158" s="13"/>
      <c r="D158" s="13"/>
      <c r="E158" s="13"/>
      <c r="F158" s="13"/>
      <c r="G158" s="13"/>
      <c r="H158" s="13"/>
      <c r="I158" s="13"/>
      <c r="J158" s="13"/>
      <c r="K158" s="13"/>
      <c r="L158" s="13"/>
      <c r="N158" s="13"/>
      <c r="O158" s="13"/>
      <c r="P158" s="13"/>
    </row>
    <row r="159" spans="2:16" ht="15.75" customHeight="1">
      <c r="B159" s="13"/>
      <c r="C159" s="13"/>
      <c r="D159" s="13"/>
      <c r="E159" s="13"/>
      <c r="F159" s="13"/>
      <c r="G159" s="13"/>
      <c r="H159" s="13"/>
      <c r="I159" s="13"/>
      <c r="J159" s="13"/>
      <c r="K159" s="13"/>
      <c r="L159" s="13"/>
      <c r="N159" s="13"/>
      <c r="O159" s="13"/>
      <c r="P159" s="13"/>
    </row>
    <row r="160" spans="2:16" ht="15.75" customHeight="1">
      <c r="B160" s="13"/>
      <c r="C160" s="13"/>
      <c r="D160" s="13"/>
      <c r="E160" s="13"/>
      <c r="F160" s="13"/>
      <c r="G160" s="13"/>
      <c r="H160" s="13"/>
      <c r="I160" s="13"/>
      <c r="J160" s="13"/>
      <c r="K160" s="13"/>
      <c r="L160" s="13"/>
      <c r="N160" s="13"/>
      <c r="O160" s="13"/>
      <c r="P160" s="13"/>
    </row>
    <row r="161" spans="2:16" ht="15.75" customHeight="1">
      <c r="B161" s="13"/>
      <c r="C161" s="13"/>
      <c r="D161" s="13"/>
      <c r="E161" s="13"/>
      <c r="F161" s="13"/>
      <c r="G161" s="13"/>
      <c r="H161" s="13"/>
      <c r="I161" s="13"/>
      <c r="J161" s="13"/>
      <c r="K161" s="13"/>
      <c r="L161" s="13"/>
      <c r="N161" s="13"/>
      <c r="O161" s="13"/>
      <c r="P161" s="13"/>
    </row>
    <row r="162" spans="2:16" ht="15.75" customHeight="1">
      <c r="B162" s="13"/>
      <c r="C162" s="13"/>
      <c r="D162" s="13"/>
      <c r="E162" s="13"/>
      <c r="F162" s="13"/>
      <c r="G162" s="13"/>
      <c r="H162" s="13"/>
      <c r="I162" s="13"/>
      <c r="J162" s="13"/>
      <c r="K162" s="13"/>
      <c r="L162" s="13"/>
      <c r="N162" s="13"/>
      <c r="O162" s="13"/>
      <c r="P162" s="13"/>
    </row>
    <row r="163" spans="2:16" ht="15.75" customHeight="1">
      <c r="B163" s="13"/>
      <c r="C163" s="13"/>
      <c r="D163" s="13"/>
      <c r="E163" s="13"/>
      <c r="F163" s="13"/>
      <c r="G163" s="13"/>
      <c r="H163" s="13"/>
      <c r="I163" s="13"/>
      <c r="J163" s="13"/>
      <c r="K163" s="13"/>
      <c r="L163" s="13"/>
      <c r="N163" s="13"/>
      <c r="O163" s="13"/>
      <c r="P163" s="13"/>
    </row>
    <row r="164" spans="2:16" ht="15.75" customHeight="1">
      <c r="B164" s="13"/>
      <c r="C164" s="13"/>
      <c r="D164" s="13"/>
      <c r="E164" s="13"/>
      <c r="F164" s="13"/>
      <c r="G164" s="13"/>
      <c r="H164" s="13"/>
      <c r="I164" s="13"/>
      <c r="J164" s="13"/>
      <c r="K164" s="13"/>
      <c r="L164" s="13"/>
      <c r="N164" s="13"/>
      <c r="O164" s="13"/>
      <c r="P164" s="13"/>
    </row>
    <row r="165" spans="2:16" ht="15.75" customHeight="1">
      <c r="B165" s="13"/>
      <c r="C165" s="13"/>
      <c r="D165" s="13"/>
      <c r="E165" s="13"/>
      <c r="F165" s="13"/>
      <c r="G165" s="13"/>
      <c r="H165" s="13"/>
      <c r="I165" s="13"/>
      <c r="J165" s="13"/>
      <c r="K165" s="13"/>
      <c r="L165" s="13"/>
      <c r="N165" s="13"/>
      <c r="O165" s="13"/>
      <c r="P165" s="13"/>
    </row>
    <row r="166" spans="2:16" ht="15.75" customHeight="1">
      <c r="B166" s="13"/>
      <c r="C166" s="13"/>
      <c r="D166" s="13"/>
      <c r="E166" s="13"/>
      <c r="F166" s="13"/>
      <c r="G166" s="13"/>
      <c r="H166" s="13"/>
      <c r="I166" s="13"/>
      <c r="J166" s="13"/>
      <c r="K166" s="13"/>
      <c r="L166" s="13"/>
      <c r="N166" s="13"/>
      <c r="O166" s="13"/>
      <c r="P166" s="13"/>
    </row>
    <row r="167" spans="2:16" ht="15.75" customHeight="1">
      <c r="B167" s="13"/>
      <c r="C167" s="13"/>
      <c r="D167" s="13"/>
      <c r="E167" s="13"/>
      <c r="F167" s="13"/>
      <c r="G167" s="13"/>
      <c r="H167" s="13"/>
      <c r="I167" s="13"/>
      <c r="J167" s="13"/>
      <c r="K167" s="13"/>
      <c r="L167" s="13"/>
      <c r="N167" s="13"/>
      <c r="O167" s="13"/>
      <c r="P167" s="13"/>
    </row>
    <row r="168" spans="2:16" ht="15.75" customHeight="1">
      <c r="B168" s="13"/>
      <c r="C168" s="13"/>
      <c r="D168" s="13"/>
      <c r="E168" s="13"/>
      <c r="F168" s="13"/>
      <c r="G168" s="13"/>
      <c r="H168" s="13"/>
      <c r="I168" s="13"/>
      <c r="J168" s="13"/>
      <c r="K168" s="13"/>
      <c r="L168" s="13"/>
      <c r="N168" s="13"/>
      <c r="O168" s="13"/>
      <c r="P168" s="13"/>
    </row>
    <row r="169" spans="2:16" ht="15.75" customHeight="1">
      <c r="B169" s="13"/>
      <c r="C169" s="13"/>
      <c r="D169" s="13"/>
      <c r="E169" s="13"/>
      <c r="F169" s="13"/>
      <c r="G169" s="13"/>
      <c r="H169" s="13"/>
      <c r="I169" s="13"/>
      <c r="J169" s="13"/>
      <c r="K169" s="13"/>
      <c r="L169" s="13"/>
      <c r="N169" s="13"/>
      <c r="O169" s="13"/>
      <c r="P169" s="13"/>
    </row>
    <row r="170" spans="2:16" ht="15.75" customHeight="1">
      <c r="B170" s="13"/>
      <c r="C170" s="13"/>
      <c r="D170" s="13"/>
      <c r="E170" s="13"/>
      <c r="F170" s="13"/>
      <c r="G170" s="13"/>
      <c r="H170" s="13"/>
      <c r="I170" s="13"/>
      <c r="J170" s="13"/>
      <c r="K170" s="13"/>
      <c r="L170" s="13"/>
      <c r="N170" s="13"/>
      <c r="O170" s="13"/>
      <c r="P170" s="13"/>
    </row>
    <row r="171" spans="2:16" ht="15.75" customHeight="1">
      <c r="B171" s="13"/>
      <c r="C171" s="13"/>
      <c r="D171" s="13"/>
      <c r="E171" s="13"/>
      <c r="F171" s="13"/>
      <c r="G171" s="13"/>
      <c r="H171" s="13"/>
      <c r="I171" s="13"/>
      <c r="J171" s="13"/>
      <c r="K171" s="13"/>
      <c r="L171" s="13"/>
      <c r="N171" s="13"/>
      <c r="O171" s="13"/>
      <c r="P171" s="13"/>
    </row>
    <row r="172" spans="2:16" ht="15.75" customHeight="1">
      <c r="B172" s="13"/>
      <c r="C172" s="13"/>
      <c r="D172" s="13"/>
      <c r="E172" s="13"/>
      <c r="F172" s="13"/>
      <c r="G172" s="13"/>
      <c r="H172" s="13"/>
      <c r="I172" s="13"/>
      <c r="J172" s="13"/>
      <c r="K172" s="13"/>
      <c r="L172" s="13"/>
      <c r="N172" s="13"/>
      <c r="O172" s="13"/>
      <c r="P172" s="13"/>
    </row>
    <row r="173" spans="2:16" ht="15.75" customHeight="1">
      <c r="B173" s="13"/>
      <c r="C173" s="13"/>
      <c r="D173" s="13"/>
      <c r="E173" s="13"/>
      <c r="F173" s="13"/>
      <c r="G173" s="13"/>
      <c r="H173" s="13"/>
      <c r="I173" s="13"/>
      <c r="J173" s="13"/>
      <c r="K173" s="13"/>
      <c r="L173" s="13"/>
      <c r="N173" s="13"/>
      <c r="O173" s="13"/>
      <c r="P173" s="13"/>
    </row>
    <row r="174" spans="2:16" ht="15.75" customHeight="1">
      <c r="B174" s="13"/>
      <c r="C174" s="13"/>
      <c r="D174" s="13"/>
      <c r="E174" s="13"/>
      <c r="F174" s="13"/>
      <c r="G174" s="13"/>
      <c r="H174" s="13"/>
      <c r="I174" s="13"/>
      <c r="J174" s="13"/>
      <c r="K174" s="13"/>
      <c r="L174" s="13"/>
      <c r="N174" s="13"/>
      <c r="O174" s="13"/>
      <c r="P174" s="13"/>
    </row>
    <row r="175" spans="2:16" ht="15.75" customHeight="1">
      <c r="B175" s="13"/>
      <c r="C175" s="13"/>
      <c r="D175" s="13"/>
      <c r="E175" s="13"/>
      <c r="F175" s="13"/>
      <c r="G175" s="13"/>
      <c r="H175" s="13"/>
      <c r="I175" s="13"/>
      <c r="J175" s="13"/>
      <c r="K175" s="13"/>
      <c r="L175" s="13"/>
      <c r="N175" s="13"/>
      <c r="O175" s="13"/>
      <c r="P175" s="13"/>
    </row>
    <row r="176" spans="2:16" ht="15.75" customHeight="1">
      <c r="B176" s="13"/>
      <c r="C176" s="13"/>
      <c r="D176" s="13"/>
      <c r="E176" s="13"/>
      <c r="F176" s="13"/>
      <c r="G176" s="13"/>
      <c r="H176" s="13"/>
      <c r="I176" s="13"/>
      <c r="J176" s="13"/>
      <c r="K176" s="13"/>
      <c r="L176" s="13"/>
      <c r="N176" s="13"/>
      <c r="O176" s="13"/>
      <c r="P176" s="13"/>
    </row>
    <row r="177" spans="2:16" ht="15.75" customHeight="1">
      <c r="B177" s="13"/>
      <c r="C177" s="13"/>
      <c r="D177" s="13"/>
      <c r="E177" s="13"/>
      <c r="F177" s="13"/>
      <c r="G177" s="13"/>
      <c r="H177" s="13"/>
      <c r="I177" s="13"/>
      <c r="J177" s="13"/>
      <c r="K177" s="13"/>
      <c r="L177" s="13"/>
      <c r="N177" s="13"/>
      <c r="O177" s="13"/>
      <c r="P177" s="13"/>
    </row>
    <row r="178" spans="2:16" ht="15.75" customHeight="1">
      <c r="B178" s="13"/>
      <c r="C178" s="13"/>
      <c r="D178" s="13"/>
      <c r="E178" s="13"/>
      <c r="F178" s="13"/>
      <c r="G178" s="13"/>
      <c r="H178" s="13"/>
      <c r="I178" s="13"/>
      <c r="J178" s="13"/>
      <c r="K178" s="13"/>
      <c r="L178" s="13"/>
      <c r="N178" s="13"/>
      <c r="O178" s="13"/>
      <c r="P178" s="13"/>
    </row>
    <row r="179" spans="2:16" ht="15.75" customHeight="1">
      <c r="B179" s="13"/>
      <c r="C179" s="13"/>
      <c r="D179" s="13"/>
      <c r="E179" s="13"/>
      <c r="F179" s="13"/>
      <c r="G179" s="13"/>
      <c r="H179" s="13"/>
      <c r="I179" s="13"/>
      <c r="J179" s="13"/>
      <c r="K179" s="13"/>
      <c r="L179" s="13"/>
      <c r="N179" s="13"/>
      <c r="O179" s="13"/>
      <c r="P179" s="13"/>
    </row>
    <row r="180" spans="2:16" ht="15.75" customHeight="1">
      <c r="B180" s="13"/>
      <c r="C180" s="13"/>
      <c r="D180" s="13"/>
      <c r="E180" s="13"/>
      <c r="F180" s="13"/>
      <c r="G180" s="13"/>
      <c r="H180" s="13"/>
      <c r="I180" s="13"/>
      <c r="J180" s="13"/>
      <c r="K180" s="13"/>
      <c r="L180" s="13"/>
      <c r="N180" s="13"/>
      <c r="O180" s="13"/>
      <c r="P180" s="13"/>
    </row>
    <row r="181" spans="2:16" ht="15.75" customHeight="1">
      <c r="B181" s="13"/>
      <c r="C181" s="13"/>
      <c r="D181" s="13"/>
      <c r="E181" s="13"/>
      <c r="F181" s="13"/>
      <c r="G181" s="13"/>
      <c r="H181" s="13"/>
      <c r="I181" s="13"/>
      <c r="J181" s="13"/>
      <c r="K181" s="13"/>
      <c r="L181" s="13"/>
      <c r="N181" s="13"/>
      <c r="O181" s="13"/>
      <c r="P181" s="13"/>
    </row>
    <row r="182" spans="2:16" ht="15.75" customHeight="1">
      <c r="B182" s="13"/>
      <c r="C182" s="13"/>
      <c r="D182" s="13"/>
      <c r="E182" s="13"/>
      <c r="F182" s="13"/>
      <c r="G182" s="13"/>
      <c r="H182" s="13"/>
      <c r="I182" s="13"/>
      <c r="J182" s="13"/>
      <c r="K182" s="13"/>
      <c r="L182" s="13"/>
      <c r="N182" s="13"/>
      <c r="O182" s="13"/>
      <c r="P182" s="13"/>
    </row>
    <row r="183" spans="2:16" ht="15.75" customHeight="1">
      <c r="B183" s="13"/>
      <c r="C183" s="13"/>
      <c r="D183" s="13"/>
      <c r="E183" s="13"/>
      <c r="F183" s="13"/>
      <c r="G183" s="13"/>
      <c r="H183" s="13"/>
      <c r="I183" s="13"/>
      <c r="J183" s="13"/>
      <c r="K183" s="13"/>
      <c r="L183" s="13"/>
      <c r="N183" s="13"/>
      <c r="O183" s="13"/>
      <c r="P183" s="13"/>
    </row>
    <row r="184" spans="2:16" ht="15.75" customHeight="1">
      <c r="B184" s="13"/>
      <c r="C184" s="13"/>
      <c r="D184" s="13"/>
      <c r="E184" s="13"/>
      <c r="F184" s="13"/>
      <c r="G184" s="13"/>
      <c r="H184" s="13"/>
      <c r="I184" s="13"/>
      <c r="J184" s="13"/>
      <c r="K184" s="13"/>
      <c r="L184" s="13"/>
      <c r="N184" s="13"/>
      <c r="O184" s="13"/>
      <c r="P184" s="13"/>
    </row>
    <row r="185" spans="2:16" ht="15.75" customHeight="1">
      <c r="B185" s="13"/>
      <c r="C185" s="13"/>
      <c r="D185" s="13"/>
      <c r="E185" s="13"/>
      <c r="F185" s="13"/>
      <c r="G185" s="13"/>
      <c r="H185" s="13"/>
      <c r="I185" s="13"/>
      <c r="J185" s="13"/>
      <c r="K185" s="13"/>
      <c r="L185" s="13"/>
      <c r="N185" s="13"/>
      <c r="O185" s="13"/>
      <c r="P185" s="13"/>
    </row>
    <row r="186" spans="2:16" ht="15.75" customHeight="1">
      <c r="B186" s="13"/>
      <c r="C186" s="13"/>
      <c r="D186" s="13"/>
      <c r="E186" s="13"/>
      <c r="F186" s="13"/>
      <c r="G186" s="13"/>
      <c r="H186" s="13"/>
      <c r="I186" s="13"/>
      <c r="J186" s="13"/>
      <c r="K186" s="13"/>
      <c r="L186" s="13"/>
      <c r="N186" s="13"/>
      <c r="O186" s="13"/>
      <c r="P186" s="13"/>
    </row>
    <row r="187" spans="2:16" ht="15.75" customHeight="1">
      <c r="B187" s="13"/>
      <c r="C187" s="13"/>
      <c r="D187" s="13"/>
      <c r="E187" s="13"/>
      <c r="F187" s="13"/>
      <c r="G187" s="13"/>
      <c r="H187" s="13"/>
      <c r="I187" s="13"/>
      <c r="J187" s="13"/>
      <c r="K187" s="13"/>
      <c r="L187" s="13"/>
      <c r="N187" s="13"/>
      <c r="O187" s="13"/>
      <c r="P187" s="13"/>
    </row>
    <row r="188" spans="2:16" ht="15.75" customHeight="1">
      <c r="B188" s="13"/>
      <c r="C188" s="13"/>
      <c r="D188" s="13"/>
      <c r="E188" s="13"/>
      <c r="F188" s="13"/>
      <c r="G188" s="13"/>
      <c r="H188" s="13"/>
      <c r="I188" s="13"/>
      <c r="J188" s="13"/>
      <c r="K188" s="13"/>
      <c r="L188" s="13"/>
      <c r="N188" s="13"/>
      <c r="O188" s="13"/>
      <c r="P188" s="13"/>
    </row>
    <row r="189" spans="2:16" ht="15.75" customHeight="1">
      <c r="B189" s="13"/>
      <c r="C189" s="13"/>
      <c r="D189" s="13"/>
      <c r="E189" s="13"/>
      <c r="F189" s="13"/>
      <c r="G189" s="13"/>
      <c r="H189" s="13"/>
      <c r="I189" s="13"/>
      <c r="J189" s="13"/>
      <c r="K189" s="13"/>
      <c r="L189" s="13"/>
      <c r="N189" s="13"/>
      <c r="O189" s="13"/>
      <c r="P189" s="13"/>
    </row>
    <row r="190" spans="2:16" ht="15.75" customHeight="1">
      <c r="B190" s="13"/>
      <c r="C190" s="13"/>
      <c r="D190" s="13"/>
      <c r="E190" s="13"/>
      <c r="F190" s="13"/>
      <c r="G190" s="13"/>
      <c r="H190" s="13"/>
      <c r="I190" s="13"/>
      <c r="J190" s="13"/>
      <c r="K190" s="13"/>
      <c r="L190" s="13"/>
      <c r="N190" s="13"/>
      <c r="O190" s="13"/>
      <c r="P190" s="13"/>
    </row>
    <row r="191" spans="2:16" ht="15.75" customHeight="1">
      <c r="B191" s="13"/>
      <c r="C191" s="13"/>
      <c r="D191" s="13"/>
      <c r="E191" s="13"/>
      <c r="F191" s="13"/>
      <c r="G191" s="13"/>
      <c r="H191" s="13"/>
      <c r="I191" s="13"/>
      <c r="J191" s="13"/>
      <c r="K191" s="13"/>
      <c r="L191" s="13"/>
      <c r="N191" s="13"/>
      <c r="O191" s="13"/>
      <c r="P191" s="13"/>
    </row>
    <row r="192" spans="2:16" ht="15.75" customHeight="1">
      <c r="B192" s="13"/>
      <c r="C192" s="13"/>
      <c r="D192" s="13"/>
      <c r="E192" s="13"/>
      <c r="F192" s="13"/>
      <c r="G192" s="13"/>
      <c r="H192" s="13"/>
      <c r="I192" s="13"/>
      <c r="J192" s="13"/>
      <c r="K192" s="13"/>
      <c r="L192" s="13"/>
      <c r="N192" s="13"/>
      <c r="O192" s="13"/>
      <c r="P192" s="13"/>
    </row>
    <row r="193" spans="2:16" ht="15.75" customHeight="1">
      <c r="B193" s="13"/>
      <c r="C193" s="13"/>
      <c r="D193" s="13"/>
      <c r="E193" s="13"/>
      <c r="F193" s="13"/>
      <c r="G193" s="13"/>
      <c r="H193" s="13"/>
      <c r="I193" s="13"/>
      <c r="J193" s="13"/>
      <c r="K193" s="13"/>
      <c r="L193" s="13"/>
      <c r="N193" s="13"/>
      <c r="O193" s="13"/>
      <c r="P193" s="13"/>
    </row>
    <row r="194" spans="2:16" ht="15.75" customHeight="1">
      <c r="B194" s="13"/>
      <c r="C194" s="13"/>
      <c r="D194" s="13"/>
      <c r="E194" s="13"/>
      <c r="F194" s="13"/>
      <c r="G194" s="13"/>
      <c r="H194" s="13"/>
      <c r="I194" s="13"/>
      <c r="J194" s="13"/>
      <c r="K194" s="13"/>
      <c r="L194" s="13"/>
      <c r="N194" s="13"/>
      <c r="O194" s="13"/>
      <c r="P194" s="13"/>
    </row>
    <row r="195" spans="2:16" ht="15.75" customHeight="1">
      <c r="B195" s="13"/>
      <c r="C195" s="13"/>
      <c r="D195" s="13"/>
      <c r="E195" s="13"/>
      <c r="F195" s="13"/>
      <c r="G195" s="13"/>
      <c r="H195" s="13"/>
      <c r="I195" s="13"/>
      <c r="J195" s="13"/>
      <c r="K195" s="13"/>
      <c r="L195" s="13"/>
      <c r="N195" s="13"/>
      <c r="O195" s="13"/>
      <c r="P195" s="13"/>
    </row>
    <row r="196" spans="2:16" ht="15.75" customHeight="1">
      <c r="B196" s="13"/>
      <c r="C196" s="13"/>
      <c r="D196" s="13"/>
      <c r="E196" s="13"/>
      <c r="F196" s="13"/>
      <c r="G196" s="13"/>
      <c r="H196" s="13"/>
      <c r="I196" s="13"/>
      <c r="J196" s="13"/>
      <c r="K196" s="13"/>
      <c r="L196" s="13"/>
      <c r="N196" s="13"/>
      <c r="O196" s="13"/>
      <c r="P196" s="13"/>
    </row>
    <row r="197" spans="2:16" ht="15.75" customHeight="1">
      <c r="B197" s="13"/>
      <c r="C197" s="13"/>
      <c r="D197" s="13"/>
      <c r="E197" s="13"/>
      <c r="F197" s="13"/>
      <c r="G197" s="13"/>
      <c r="H197" s="13"/>
      <c r="I197" s="13"/>
      <c r="J197" s="13"/>
      <c r="K197" s="13"/>
      <c r="L197" s="13"/>
      <c r="N197" s="13"/>
      <c r="O197" s="13"/>
      <c r="P197" s="13"/>
    </row>
    <row r="198" spans="2:16" ht="15.75" customHeight="1">
      <c r="B198" s="13"/>
      <c r="C198" s="13"/>
      <c r="D198" s="13"/>
      <c r="E198" s="13"/>
      <c r="F198" s="13"/>
      <c r="G198" s="13"/>
      <c r="H198" s="13"/>
      <c r="I198" s="13"/>
      <c r="J198" s="13"/>
      <c r="K198" s="13"/>
      <c r="L198" s="13"/>
      <c r="N198" s="13"/>
      <c r="O198" s="13"/>
      <c r="P198" s="13"/>
    </row>
    <row r="199" spans="2:16" ht="15.75" customHeight="1">
      <c r="B199" s="13"/>
      <c r="C199" s="13"/>
      <c r="D199" s="13"/>
      <c r="E199" s="13"/>
      <c r="F199" s="13"/>
      <c r="G199" s="13"/>
      <c r="H199" s="13"/>
      <c r="I199" s="13"/>
      <c r="J199" s="13"/>
      <c r="K199" s="13"/>
      <c r="L199" s="13"/>
      <c r="N199" s="13"/>
      <c r="O199" s="13"/>
      <c r="P199" s="13"/>
    </row>
    <row r="200" spans="2:16" ht="15.75" customHeight="1">
      <c r="B200" s="13"/>
      <c r="C200" s="13"/>
      <c r="D200" s="13"/>
      <c r="E200" s="13"/>
      <c r="F200" s="13"/>
      <c r="G200" s="13"/>
      <c r="H200" s="13"/>
      <c r="I200" s="13"/>
      <c r="J200" s="13"/>
      <c r="K200" s="13"/>
      <c r="L200" s="13"/>
      <c r="N200" s="13"/>
      <c r="O200" s="13"/>
      <c r="P200" s="13"/>
    </row>
    <row r="201" spans="2:16" ht="15.75" customHeight="1">
      <c r="B201" s="13"/>
      <c r="C201" s="13"/>
      <c r="D201" s="13"/>
      <c r="E201" s="13"/>
      <c r="F201" s="13"/>
      <c r="G201" s="13"/>
      <c r="H201" s="13"/>
      <c r="I201" s="13"/>
      <c r="J201" s="13"/>
      <c r="K201" s="13"/>
      <c r="L201" s="13"/>
      <c r="N201" s="13"/>
      <c r="O201" s="13"/>
      <c r="P201" s="13"/>
    </row>
    <row r="202" spans="2:16" ht="15.75" customHeight="1">
      <c r="B202" s="13"/>
      <c r="C202" s="13"/>
      <c r="D202" s="13"/>
      <c r="E202" s="13"/>
      <c r="F202" s="13"/>
      <c r="G202" s="13"/>
      <c r="H202" s="13"/>
      <c r="I202" s="13"/>
      <c r="J202" s="13"/>
      <c r="K202" s="13"/>
      <c r="L202" s="13"/>
      <c r="N202" s="13"/>
      <c r="O202" s="13"/>
      <c r="P202" s="13"/>
    </row>
    <row r="203" spans="2:16" ht="15.75" customHeight="1">
      <c r="B203" s="13"/>
      <c r="C203" s="13"/>
      <c r="D203" s="13"/>
      <c r="E203" s="13"/>
      <c r="F203" s="13"/>
      <c r="G203" s="13"/>
      <c r="H203" s="13"/>
      <c r="I203" s="13"/>
      <c r="J203" s="13"/>
      <c r="K203" s="13"/>
      <c r="L203" s="13"/>
      <c r="N203" s="13"/>
      <c r="O203" s="13"/>
      <c r="P203" s="13"/>
    </row>
    <row r="204" spans="2:16" ht="15.75" customHeight="1">
      <c r="B204" s="13"/>
      <c r="C204" s="13"/>
      <c r="D204" s="13"/>
      <c r="E204" s="13"/>
      <c r="F204" s="13"/>
      <c r="G204" s="13"/>
      <c r="H204" s="13"/>
      <c r="I204" s="13"/>
      <c r="J204" s="13"/>
      <c r="K204" s="13"/>
      <c r="L204" s="13"/>
      <c r="N204" s="13"/>
      <c r="O204" s="13"/>
      <c r="P204" s="13"/>
    </row>
    <row r="205" spans="2:16" ht="15.75" customHeight="1">
      <c r="B205" s="13"/>
      <c r="C205" s="13"/>
      <c r="D205" s="13"/>
      <c r="E205" s="13"/>
      <c r="F205" s="13"/>
      <c r="G205" s="13"/>
      <c r="H205" s="13"/>
      <c r="I205" s="13"/>
      <c r="J205" s="13"/>
      <c r="K205" s="13"/>
      <c r="L205" s="13"/>
      <c r="N205" s="13"/>
      <c r="O205" s="13"/>
      <c r="P205" s="13"/>
    </row>
    <row r="206" spans="2:16" ht="15.75" customHeight="1">
      <c r="B206" s="13"/>
      <c r="C206" s="13"/>
      <c r="D206" s="13"/>
      <c r="E206" s="13"/>
      <c r="F206" s="13"/>
      <c r="G206" s="13"/>
      <c r="H206" s="13"/>
      <c r="I206" s="13"/>
      <c r="J206" s="13"/>
      <c r="K206" s="13"/>
      <c r="L206" s="13"/>
      <c r="N206" s="13"/>
      <c r="O206" s="13"/>
      <c r="P206" s="13"/>
    </row>
    <row r="207" spans="2:16" ht="15.75" customHeight="1">
      <c r="B207" s="13"/>
      <c r="C207" s="13"/>
      <c r="D207" s="13"/>
      <c r="E207" s="13"/>
      <c r="F207" s="13"/>
      <c r="G207" s="13"/>
      <c r="H207" s="13"/>
      <c r="I207" s="13"/>
      <c r="J207" s="13"/>
      <c r="K207" s="13"/>
      <c r="L207" s="13"/>
      <c r="N207" s="13"/>
      <c r="O207" s="13"/>
      <c r="P207" s="13"/>
    </row>
    <row r="208" spans="2:16" ht="15.75" customHeight="1">
      <c r="B208" s="13"/>
      <c r="C208" s="13"/>
      <c r="D208" s="13"/>
      <c r="E208" s="13"/>
      <c r="F208" s="13"/>
      <c r="G208" s="13"/>
      <c r="H208" s="13"/>
      <c r="I208" s="13"/>
      <c r="J208" s="13"/>
      <c r="K208" s="13"/>
      <c r="L208" s="13"/>
      <c r="N208" s="13"/>
      <c r="O208" s="13"/>
      <c r="P208" s="13"/>
    </row>
    <row r="209" spans="2:16" ht="15.75" customHeight="1">
      <c r="B209" s="13"/>
      <c r="C209" s="13"/>
      <c r="D209" s="13"/>
      <c r="E209" s="13"/>
      <c r="F209" s="13"/>
      <c r="G209" s="13"/>
      <c r="H209" s="13"/>
      <c r="I209" s="13"/>
      <c r="J209" s="13"/>
      <c r="K209" s="13"/>
      <c r="L209" s="13"/>
      <c r="N209" s="13"/>
      <c r="O209" s="13"/>
      <c r="P209" s="13"/>
    </row>
    <row r="210" spans="2:16" ht="15.75" customHeight="1">
      <c r="B210" s="13"/>
      <c r="C210" s="13"/>
      <c r="D210" s="13"/>
      <c r="E210" s="13"/>
      <c r="F210" s="13"/>
      <c r="G210" s="13"/>
      <c r="H210" s="13"/>
      <c r="I210" s="13"/>
      <c r="J210" s="13"/>
      <c r="K210" s="13"/>
      <c r="L210" s="13"/>
      <c r="N210" s="13"/>
      <c r="O210" s="13"/>
      <c r="P210" s="13"/>
    </row>
    <row r="211" spans="2:16" ht="15.75" customHeight="1">
      <c r="B211" s="13"/>
      <c r="C211" s="13"/>
      <c r="D211" s="13"/>
      <c r="E211" s="13"/>
      <c r="F211" s="13"/>
      <c r="G211" s="13"/>
      <c r="H211" s="13"/>
      <c r="I211" s="13"/>
      <c r="J211" s="13"/>
      <c r="K211" s="13"/>
      <c r="L211" s="13"/>
      <c r="N211" s="13"/>
      <c r="O211" s="13"/>
      <c r="P211" s="13"/>
    </row>
    <row r="212" spans="2:16" ht="15.75" customHeight="1">
      <c r="B212" s="13"/>
      <c r="C212" s="13"/>
      <c r="D212" s="13"/>
      <c r="E212" s="13"/>
      <c r="F212" s="13"/>
      <c r="G212" s="13"/>
      <c r="H212" s="13"/>
      <c r="I212" s="13"/>
      <c r="J212" s="13"/>
      <c r="K212" s="13"/>
      <c r="L212" s="13"/>
      <c r="N212" s="13"/>
      <c r="O212" s="13"/>
      <c r="P212" s="13"/>
    </row>
    <row r="213" spans="2:16" ht="15.75" customHeight="1">
      <c r="B213" s="13"/>
      <c r="C213" s="13"/>
      <c r="D213" s="13"/>
      <c r="E213" s="13"/>
      <c r="F213" s="13"/>
      <c r="G213" s="13"/>
      <c r="H213" s="13"/>
      <c r="I213" s="13"/>
      <c r="J213" s="13"/>
      <c r="K213" s="13"/>
      <c r="L213" s="13"/>
      <c r="N213" s="13"/>
      <c r="O213" s="13"/>
      <c r="P213" s="13"/>
    </row>
    <row r="214" spans="2:16" ht="15.75" customHeight="1">
      <c r="B214" s="13"/>
      <c r="C214" s="13"/>
      <c r="D214" s="13"/>
      <c r="E214" s="13"/>
      <c r="F214" s="13"/>
      <c r="G214" s="13"/>
      <c r="H214" s="13"/>
      <c r="I214" s="13"/>
      <c r="J214" s="13"/>
      <c r="K214" s="13"/>
      <c r="L214" s="13"/>
      <c r="N214" s="13"/>
      <c r="O214" s="13"/>
      <c r="P214" s="13"/>
    </row>
    <row r="215" spans="2:16" ht="15.75" customHeight="1">
      <c r="B215" s="13"/>
      <c r="C215" s="13"/>
      <c r="D215" s="13"/>
      <c r="E215" s="13"/>
      <c r="F215" s="13"/>
      <c r="G215" s="13"/>
      <c r="H215" s="13"/>
      <c r="I215" s="13"/>
      <c r="J215" s="13"/>
      <c r="K215" s="13"/>
      <c r="L215" s="13"/>
      <c r="N215" s="13"/>
      <c r="O215" s="13"/>
      <c r="P215" s="13"/>
    </row>
    <row r="216" spans="2:16" ht="15.75" customHeight="1">
      <c r="B216" s="13"/>
      <c r="C216" s="13"/>
      <c r="D216" s="13"/>
      <c r="E216" s="13"/>
      <c r="F216" s="13"/>
      <c r="G216" s="13"/>
      <c r="H216" s="13"/>
      <c r="I216" s="13"/>
      <c r="J216" s="13"/>
      <c r="K216" s="13"/>
      <c r="L216" s="13"/>
      <c r="N216" s="13"/>
      <c r="O216" s="13"/>
      <c r="P216" s="13"/>
    </row>
    <row r="217" spans="2:16" ht="15.75" customHeight="1">
      <c r="B217" s="13"/>
      <c r="C217" s="13"/>
      <c r="D217" s="13"/>
      <c r="E217" s="13"/>
      <c r="F217" s="13"/>
      <c r="G217" s="13"/>
      <c r="H217" s="13"/>
      <c r="I217" s="13"/>
      <c r="J217" s="13"/>
      <c r="K217" s="13"/>
      <c r="L217" s="13"/>
      <c r="N217" s="13"/>
      <c r="O217" s="13"/>
      <c r="P217" s="13"/>
    </row>
    <row r="218" spans="2:16" ht="15.75" customHeight="1">
      <c r="B218" s="13"/>
      <c r="C218" s="13"/>
      <c r="D218" s="13"/>
      <c r="E218" s="13"/>
      <c r="F218" s="13"/>
      <c r="G218" s="13"/>
      <c r="H218" s="13"/>
      <c r="I218" s="13"/>
      <c r="J218" s="13"/>
      <c r="K218" s="13"/>
      <c r="L218" s="13"/>
      <c r="N218" s="13"/>
      <c r="O218" s="13"/>
      <c r="P218" s="13"/>
    </row>
    <row r="219" spans="2:16" ht="15.75" customHeight="1">
      <c r="B219" s="13"/>
      <c r="C219" s="13"/>
      <c r="D219" s="13"/>
      <c r="E219" s="13"/>
      <c r="F219" s="13"/>
      <c r="G219" s="13"/>
      <c r="H219" s="13"/>
      <c r="I219" s="13"/>
      <c r="J219" s="13"/>
      <c r="K219" s="13"/>
      <c r="L219" s="13"/>
      <c r="N219" s="13"/>
      <c r="O219" s="13"/>
      <c r="P219" s="13"/>
    </row>
    <row r="220" spans="2:16" ht="15.75" customHeight="1">
      <c r="B220" s="13"/>
      <c r="C220" s="13"/>
      <c r="D220" s="13"/>
      <c r="E220" s="13"/>
      <c r="F220" s="13"/>
      <c r="G220" s="13"/>
      <c r="H220" s="13"/>
      <c r="I220" s="13"/>
      <c r="J220" s="13"/>
      <c r="K220" s="13"/>
      <c r="L220" s="13"/>
      <c r="N220" s="13"/>
      <c r="O220" s="13"/>
      <c r="P220" s="13"/>
    </row>
    <row r="221" spans="2:16" ht="15.75" customHeight="1">
      <c r="B221" s="13"/>
      <c r="C221" s="13"/>
      <c r="D221" s="13"/>
      <c r="E221" s="13"/>
      <c r="F221" s="13"/>
      <c r="G221" s="13"/>
      <c r="H221" s="13"/>
      <c r="I221" s="13"/>
      <c r="J221" s="13"/>
      <c r="K221" s="13"/>
      <c r="L221" s="13"/>
      <c r="N221" s="13"/>
      <c r="O221" s="13"/>
      <c r="P221" s="13"/>
    </row>
    <row r="222" spans="2:16" ht="15.75" customHeight="1">
      <c r="B222" s="13"/>
      <c r="C222" s="13"/>
      <c r="D222" s="13"/>
      <c r="E222" s="13"/>
      <c r="F222" s="13"/>
      <c r="G222" s="13"/>
      <c r="H222" s="13"/>
      <c r="I222" s="13"/>
      <c r="J222" s="13"/>
      <c r="K222" s="13"/>
      <c r="L222" s="13"/>
      <c r="N222" s="13"/>
      <c r="O222" s="13"/>
      <c r="P222" s="13"/>
    </row>
    <row r="223" spans="2:16" ht="15.75" customHeight="1">
      <c r="B223" s="13"/>
      <c r="C223" s="13"/>
      <c r="D223" s="13"/>
      <c r="E223" s="13"/>
      <c r="F223" s="13"/>
      <c r="G223" s="13"/>
      <c r="H223" s="13"/>
      <c r="I223" s="13"/>
      <c r="J223" s="13"/>
      <c r="K223" s="13"/>
      <c r="L223" s="13"/>
      <c r="N223" s="13"/>
      <c r="O223" s="13"/>
      <c r="P223" s="13"/>
    </row>
    <row r="224" spans="2:16" ht="15.75" customHeight="1">
      <c r="B224" s="13"/>
      <c r="C224" s="13"/>
      <c r="D224" s="13"/>
      <c r="E224" s="13"/>
      <c r="F224" s="13"/>
      <c r="G224" s="13"/>
      <c r="H224" s="13"/>
      <c r="I224" s="13"/>
      <c r="J224" s="13"/>
      <c r="K224" s="13"/>
      <c r="L224" s="13"/>
      <c r="N224" s="13"/>
      <c r="O224" s="13"/>
      <c r="P224" s="13"/>
    </row>
    <row r="225" spans="2:16" ht="15.75" customHeight="1">
      <c r="B225" s="13"/>
      <c r="C225" s="13"/>
      <c r="D225" s="13"/>
      <c r="E225" s="13"/>
      <c r="F225" s="13"/>
      <c r="G225" s="13"/>
      <c r="H225" s="13"/>
      <c r="I225" s="13"/>
      <c r="J225" s="13"/>
      <c r="K225" s="13"/>
      <c r="L225" s="13"/>
      <c r="N225" s="13"/>
      <c r="O225" s="13"/>
      <c r="P225" s="13"/>
    </row>
    <row r="226" spans="2:16" ht="15.75" customHeight="1">
      <c r="B226" s="13"/>
      <c r="C226" s="13"/>
      <c r="D226" s="13"/>
      <c r="E226" s="13"/>
      <c r="F226" s="13"/>
      <c r="G226" s="13"/>
      <c r="H226" s="13"/>
      <c r="I226" s="13"/>
      <c r="J226" s="13"/>
      <c r="K226" s="13"/>
      <c r="L226" s="13"/>
      <c r="N226" s="13"/>
      <c r="O226" s="13"/>
      <c r="P226" s="13"/>
    </row>
    <row r="227" spans="2:16" ht="15.75" customHeight="1">
      <c r="B227" s="13"/>
      <c r="C227" s="13"/>
      <c r="D227" s="13"/>
      <c r="E227" s="13"/>
      <c r="F227" s="13"/>
      <c r="G227" s="13"/>
      <c r="H227" s="13"/>
      <c r="I227" s="13"/>
      <c r="J227" s="13"/>
      <c r="K227" s="13"/>
      <c r="L227" s="13"/>
      <c r="N227" s="13"/>
      <c r="O227" s="13"/>
      <c r="P227" s="13"/>
    </row>
    <row r="228" spans="2:16" ht="15.75" customHeight="1">
      <c r="B228" s="13"/>
      <c r="C228" s="13"/>
      <c r="D228" s="13"/>
      <c r="E228" s="13"/>
      <c r="F228" s="13"/>
      <c r="G228" s="13"/>
      <c r="H228" s="13"/>
      <c r="I228" s="13"/>
      <c r="J228" s="13"/>
      <c r="K228" s="13"/>
      <c r="L228" s="13"/>
      <c r="N228" s="13"/>
      <c r="O228" s="13"/>
      <c r="P228" s="13"/>
    </row>
    <row r="229" spans="2:16" ht="15.75" customHeight="1">
      <c r="B229" s="13"/>
      <c r="C229" s="13"/>
      <c r="D229" s="13"/>
      <c r="E229" s="13"/>
      <c r="F229" s="13"/>
      <c r="G229" s="13"/>
      <c r="H229" s="13"/>
      <c r="I229" s="13"/>
      <c r="J229" s="13"/>
      <c r="K229" s="13"/>
      <c r="L229" s="13"/>
      <c r="N229" s="13"/>
      <c r="O229" s="13"/>
      <c r="P229" s="13"/>
    </row>
    <row r="230" spans="2:16" ht="15.75" customHeight="1">
      <c r="B230" s="13"/>
      <c r="C230" s="13"/>
      <c r="D230" s="13"/>
      <c r="E230" s="13"/>
      <c r="F230" s="13"/>
      <c r="G230" s="13"/>
      <c r="H230" s="13"/>
      <c r="I230" s="13"/>
      <c r="J230" s="13"/>
      <c r="K230" s="13"/>
      <c r="L230" s="13"/>
      <c r="N230" s="13"/>
      <c r="O230" s="13"/>
      <c r="P230" s="13"/>
    </row>
    <row r="231" spans="2:16" ht="15.75" customHeight="1">
      <c r="B231" s="13"/>
      <c r="C231" s="13"/>
      <c r="D231" s="13"/>
      <c r="E231" s="13"/>
      <c r="F231" s="13"/>
      <c r="G231" s="13"/>
      <c r="H231" s="13"/>
      <c r="I231" s="13"/>
      <c r="J231" s="13"/>
      <c r="K231" s="13"/>
      <c r="L231" s="13"/>
      <c r="N231" s="13"/>
      <c r="O231" s="13"/>
      <c r="P231" s="13"/>
    </row>
    <row r="232" spans="2:16" ht="15.75" customHeight="1">
      <c r="B232" s="13"/>
      <c r="C232" s="13"/>
      <c r="D232" s="13"/>
      <c r="E232" s="13"/>
      <c r="F232" s="13"/>
      <c r="G232" s="13"/>
      <c r="H232" s="13"/>
      <c r="I232" s="13"/>
      <c r="J232" s="13"/>
      <c r="K232" s="13"/>
      <c r="L232" s="13"/>
      <c r="N232" s="13"/>
      <c r="O232" s="13"/>
      <c r="P232" s="13"/>
    </row>
    <row r="233" spans="2:16" ht="15.75" customHeight="1">
      <c r="B233" s="13"/>
      <c r="C233" s="13"/>
      <c r="D233" s="13"/>
      <c r="E233" s="13"/>
      <c r="F233" s="13"/>
      <c r="G233" s="13"/>
      <c r="H233" s="13"/>
      <c r="I233" s="13"/>
      <c r="J233" s="13"/>
      <c r="K233" s="13"/>
      <c r="L233" s="13"/>
      <c r="N233" s="13"/>
      <c r="O233" s="13"/>
      <c r="P233" s="13"/>
    </row>
    <row r="234" spans="2:16" ht="15.75" customHeight="1">
      <c r="B234" s="13"/>
      <c r="C234" s="13"/>
      <c r="D234" s="13"/>
      <c r="E234" s="13"/>
      <c r="F234" s="13"/>
      <c r="G234" s="13"/>
      <c r="H234" s="13"/>
      <c r="I234" s="13"/>
      <c r="J234" s="13"/>
      <c r="K234" s="13"/>
      <c r="L234" s="13"/>
      <c r="N234" s="13"/>
      <c r="O234" s="13"/>
      <c r="P234" s="13"/>
    </row>
    <row r="235" spans="2:16" ht="15.75" customHeight="1">
      <c r="B235" s="13"/>
      <c r="C235" s="13"/>
      <c r="D235" s="13"/>
      <c r="E235" s="13"/>
      <c r="F235" s="13"/>
      <c r="G235" s="13"/>
      <c r="H235" s="13"/>
      <c r="I235" s="13"/>
      <c r="J235" s="13"/>
      <c r="K235" s="13"/>
      <c r="L235" s="13"/>
      <c r="N235" s="13"/>
      <c r="O235" s="13"/>
      <c r="P235" s="13"/>
    </row>
    <row r="236" spans="2:16" ht="15.75" customHeight="1">
      <c r="B236" s="13"/>
      <c r="C236" s="13"/>
      <c r="D236" s="13"/>
      <c r="E236" s="13"/>
      <c r="F236" s="13"/>
      <c r="G236" s="13"/>
      <c r="H236" s="13"/>
      <c r="I236" s="13"/>
      <c r="J236" s="13"/>
      <c r="K236" s="13"/>
      <c r="L236" s="13"/>
      <c r="N236" s="13"/>
      <c r="O236" s="13"/>
      <c r="P236" s="13"/>
    </row>
    <row r="237" spans="2:16" ht="15.75" customHeight="1">
      <c r="B237" s="13"/>
      <c r="C237" s="13"/>
      <c r="D237" s="13"/>
      <c r="E237" s="13"/>
      <c r="F237" s="13"/>
      <c r="G237" s="13"/>
      <c r="H237" s="13"/>
      <c r="I237" s="13"/>
      <c r="J237" s="13"/>
      <c r="K237" s="13"/>
      <c r="L237" s="13"/>
      <c r="N237" s="13"/>
      <c r="O237" s="13"/>
      <c r="P237" s="13"/>
    </row>
    <row r="238" spans="2:16" ht="15.75" customHeight="1">
      <c r="B238" s="13"/>
      <c r="C238" s="13"/>
      <c r="D238" s="13"/>
      <c r="E238" s="13"/>
      <c r="F238" s="13"/>
      <c r="G238" s="13"/>
      <c r="H238" s="13"/>
      <c r="I238" s="13"/>
      <c r="J238" s="13"/>
      <c r="K238" s="13"/>
      <c r="L238" s="13"/>
      <c r="N238" s="13"/>
      <c r="O238" s="13"/>
      <c r="P238" s="13"/>
    </row>
    <row r="239" spans="2:16" ht="15.75" customHeight="1">
      <c r="B239" s="13"/>
      <c r="C239" s="13"/>
      <c r="D239" s="13"/>
      <c r="E239" s="13"/>
      <c r="F239" s="13"/>
      <c r="G239" s="13"/>
      <c r="H239" s="13"/>
      <c r="I239" s="13"/>
      <c r="J239" s="13"/>
      <c r="K239" s="13"/>
      <c r="L239" s="13"/>
      <c r="N239" s="13"/>
      <c r="O239" s="13"/>
      <c r="P239" s="13"/>
    </row>
    <row r="240" spans="2:16" ht="15.75" customHeight="1">
      <c r="B240" s="13"/>
      <c r="C240" s="13"/>
      <c r="D240" s="13"/>
      <c r="E240" s="13"/>
      <c r="F240" s="13"/>
      <c r="G240" s="13"/>
      <c r="H240" s="13"/>
      <c r="I240" s="13"/>
      <c r="J240" s="13"/>
      <c r="K240" s="13"/>
      <c r="L240" s="13"/>
      <c r="N240" s="13"/>
      <c r="O240" s="13"/>
      <c r="P240" s="13"/>
    </row>
    <row r="241" spans="2:16" ht="15.75" customHeight="1">
      <c r="B241" s="13"/>
      <c r="C241" s="13"/>
      <c r="D241" s="13"/>
      <c r="E241" s="13"/>
      <c r="F241" s="13"/>
      <c r="G241" s="13"/>
      <c r="H241" s="13"/>
      <c r="I241" s="13"/>
      <c r="J241" s="13"/>
      <c r="K241" s="13"/>
      <c r="L241" s="13"/>
      <c r="N241" s="13"/>
      <c r="O241" s="13"/>
      <c r="P241" s="13"/>
    </row>
    <row r="242" spans="2:16" ht="15.75" customHeight="1">
      <c r="B242" s="13"/>
      <c r="C242" s="13"/>
      <c r="D242" s="13"/>
      <c r="E242" s="13"/>
      <c r="F242" s="13"/>
      <c r="G242" s="13"/>
      <c r="H242" s="13"/>
      <c r="I242" s="13"/>
      <c r="J242" s="13"/>
      <c r="K242" s="13"/>
      <c r="L242" s="13"/>
      <c r="N242" s="13"/>
      <c r="O242" s="13"/>
      <c r="P242" s="13"/>
    </row>
    <row r="243" spans="2:16" ht="15.75" customHeight="1">
      <c r="B243" s="13"/>
      <c r="C243" s="13"/>
      <c r="D243" s="13"/>
      <c r="E243" s="13"/>
      <c r="F243" s="13"/>
      <c r="G243" s="13"/>
      <c r="H243" s="13"/>
      <c r="I243" s="13"/>
      <c r="J243" s="13"/>
      <c r="K243" s="13"/>
      <c r="L243" s="13"/>
      <c r="N243" s="13"/>
      <c r="O243" s="13"/>
      <c r="P243" s="13"/>
    </row>
    <row r="244" spans="2:16" ht="15.75" customHeight="1">
      <c r="B244" s="13"/>
      <c r="C244" s="13"/>
      <c r="D244" s="13"/>
      <c r="E244" s="13"/>
      <c r="F244" s="13"/>
      <c r="G244" s="13"/>
      <c r="H244" s="13"/>
      <c r="I244" s="13"/>
      <c r="J244" s="13"/>
      <c r="K244" s="13"/>
      <c r="L244" s="13"/>
      <c r="N244" s="13"/>
      <c r="O244" s="13"/>
      <c r="P244" s="13"/>
    </row>
    <row r="245" spans="2:16" ht="15.75" customHeight="1">
      <c r="B245" s="13"/>
      <c r="C245" s="13"/>
      <c r="D245" s="13"/>
      <c r="E245" s="13"/>
      <c r="F245" s="13"/>
      <c r="G245" s="13"/>
      <c r="H245" s="13"/>
      <c r="I245" s="13"/>
      <c r="J245" s="13"/>
      <c r="K245" s="13"/>
      <c r="L245" s="13"/>
      <c r="N245" s="13"/>
      <c r="O245" s="13"/>
      <c r="P245" s="13"/>
    </row>
    <row r="246" spans="2:16" ht="15.75" customHeight="1">
      <c r="B246" s="13"/>
      <c r="C246" s="13"/>
      <c r="D246" s="13"/>
      <c r="E246" s="13"/>
      <c r="F246" s="13"/>
      <c r="G246" s="13"/>
      <c r="H246" s="13"/>
      <c r="I246" s="13"/>
      <c r="J246" s="13"/>
      <c r="K246" s="13"/>
      <c r="L246" s="13"/>
      <c r="N246" s="13"/>
      <c r="O246" s="13"/>
      <c r="P246" s="13"/>
    </row>
    <row r="247" spans="2:16" ht="15.75" customHeight="1">
      <c r="B247" s="13"/>
      <c r="C247" s="13"/>
      <c r="D247" s="13"/>
      <c r="E247" s="13"/>
      <c r="F247" s="13"/>
      <c r="G247" s="13"/>
      <c r="H247" s="13"/>
      <c r="I247" s="13"/>
      <c r="J247" s="13"/>
      <c r="K247" s="13"/>
      <c r="L247" s="13"/>
      <c r="N247" s="13"/>
      <c r="O247" s="13"/>
      <c r="P247" s="13"/>
    </row>
    <row r="248" spans="2:16" ht="15.75" customHeight="1">
      <c r="B248" s="13"/>
      <c r="C248" s="13"/>
      <c r="D248" s="13"/>
      <c r="E248" s="13"/>
      <c r="F248" s="13"/>
      <c r="G248" s="13"/>
      <c r="H248" s="13"/>
      <c r="I248" s="13"/>
      <c r="J248" s="13"/>
      <c r="K248" s="13"/>
      <c r="L248" s="13"/>
      <c r="N248" s="13"/>
      <c r="O248" s="13"/>
      <c r="P248" s="13"/>
    </row>
    <row r="249" spans="2:16" ht="15.75" customHeight="1">
      <c r="B249" s="13"/>
      <c r="C249" s="13"/>
      <c r="D249" s="13"/>
      <c r="E249" s="13"/>
      <c r="F249" s="13"/>
      <c r="G249" s="13"/>
      <c r="H249" s="13"/>
      <c r="I249" s="13"/>
      <c r="J249" s="13"/>
      <c r="K249" s="13"/>
      <c r="L249" s="13"/>
      <c r="N249" s="13"/>
      <c r="O249" s="13"/>
      <c r="P249" s="13"/>
    </row>
    <row r="250" spans="2:16" ht="15.75" customHeight="1">
      <c r="B250" s="13"/>
      <c r="C250" s="13"/>
      <c r="D250" s="13"/>
      <c r="E250" s="13"/>
      <c r="F250" s="13"/>
      <c r="G250" s="13"/>
      <c r="H250" s="13"/>
      <c r="I250" s="13"/>
      <c r="J250" s="13"/>
      <c r="K250" s="13"/>
      <c r="L250" s="13"/>
      <c r="N250" s="13"/>
      <c r="O250" s="13"/>
      <c r="P250" s="13"/>
    </row>
    <row r="251" spans="2:16" ht="15.75" customHeight="1">
      <c r="B251" s="13"/>
      <c r="C251" s="13"/>
      <c r="D251" s="13"/>
      <c r="E251" s="13"/>
      <c r="F251" s="13"/>
      <c r="G251" s="13"/>
      <c r="H251" s="13"/>
      <c r="I251" s="13"/>
      <c r="J251" s="13"/>
      <c r="K251" s="13"/>
      <c r="L251" s="13"/>
      <c r="N251" s="13"/>
      <c r="O251" s="13"/>
      <c r="P251" s="13"/>
    </row>
    <row r="252" spans="2:16" ht="15.75" customHeight="1">
      <c r="B252" s="13"/>
      <c r="C252" s="13"/>
      <c r="D252" s="13"/>
      <c r="E252" s="13"/>
      <c r="F252" s="13"/>
      <c r="G252" s="13"/>
      <c r="H252" s="13"/>
      <c r="I252" s="13"/>
      <c r="J252" s="13"/>
      <c r="K252" s="13"/>
      <c r="L252" s="13"/>
      <c r="N252" s="13"/>
      <c r="O252" s="13"/>
      <c r="P252" s="13"/>
    </row>
    <row r="253" spans="2:16" ht="15.75" customHeight="1">
      <c r="B253" s="13"/>
      <c r="C253" s="13"/>
      <c r="D253" s="13"/>
      <c r="E253" s="13"/>
      <c r="F253" s="13"/>
      <c r="G253" s="13"/>
      <c r="H253" s="13"/>
      <c r="I253" s="13"/>
      <c r="J253" s="13"/>
      <c r="K253" s="13"/>
      <c r="L253" s="13"/>
      <c r="N253" s="13"/>
      <c r="O253" s="13"/>
      <c r="P253" s="13"/>
    </row>
    <row r="254" spans="2:16" ht="15.75" customHeight="1">
      <c r="B254" s="13"/>
      <c r="C254" s="13"/>
      <c r="D254" s="13"/>
      <c r="E254" s="13"/>
      <c r="F254" s="13"/>
      <c r="G254" s="13"/>
      <c r="H254" s="13"/>
      <c r="I254" s="13"/>
      <c r="J254" s="13"/>
      <c r="K254" s="13"/>
      <c r="L254" s="13"/>
      <c r="N254" s="13"/>
      <c r="O254" s="13"/>
      <c r="P254" s="13"/>
    </row>
    <row r="255" spans="2:16" ht="15.75" customHeight="1">
      <c r="B255" s="13"/>
      <c r="C255" s="13"/>
      <c r="D255" s="13"/>
      <c r="E255" s="13"/>
      <c r="F255" s="13"/>
      <c r="G255" s="13"/>
      <c r="H255" s="13"/>
      <c r="I255" s="13"/>
      <c r="J255" s="13"/>
      <c r="K255" s="13"/>
      <c r="L255" s="13"/>
      <c r="N255" s="13"/>
      <c r="O255" s="13"/>
      <c r="P255" s="13"/>
    </row>
    <row r="256" spans="2:16" ht="15.75" customHeight="1">
      <c r="B256" s="13"/>
      <c r="C256" s="13"/>
      <c r="D256" s="13"/>
      <c r="E256" s="13"/>
      <c r="F256" s="13"/>
      <c r="G256" s="13"/>
      <c r="H256" s="13"/>
      <c r="I256" s="13"/>
      <c r="J256" s="13"/>
      <c r="K256" s="13"/>
      <c r="L256" s="13"/>
      <c r="N256" s="13"/>
      <c r="O256" s="13"/>
      <c r="P256" s="13"/>
    </row>
    <row r="257" spans="2:16" ht="15.75" customHeight="1">
      <c r="B257" s="13"/>
      <c r="C257" s="13"/>
      <c r="D257" s="13"/>
      <c r="E257" s="13"/>
      <c r="F257" s="13"/>
      <c r="G257" s="13"/>
      <c r="H257" s="13"/>
      <c r="I257" s="13"/>
      <c r="J257" s="13"/>
      <c r="K257" s="13"/>
      <c r="L257" s="13"/>
      <c r="N257" s="13"/>
      <c r="O257" s="13"/>
      <c r="P257" s="13"/>
    </row>
    <row r="258" spans="2:16" ht="15.75" customHeight="1">
      <c r="B258" s="13"/>
      <c r="C258" s="13"/>
      <c r="D258" s="13"/>
      <c r="E258" s="13"/>
      <c r="F258" s="13"/>
      <c r="G258" s="13"/>
      <c r="H258" s="13"/>
      <c r="I258" s="13"/>
      <c r="J258" s="13"/>
      <c r="K258" s="13"/>
      <c r="L258" s="13"/>
      <c r="N258" s="13"/>
      <c r="O258" s="13"/>
      <c r="P258" s="13"/>
    </row>
    <row r="259" spans="2:16" ht="15.75" customHeight="1">
      <c r="B259" s="13"/>
      <c r="C259" s="13"/>
      <c r="D259" s="13"/>
      <c r="E259" s="13"/>
      <c r="F259" s="13"/>
      <c r="G259" s="13"/>
      <c r="H259" s="13"/>
      <c r="I259" s="13"/>
      <c r="J259" s="13"/>
      <c r="K259" s="13"/>
      <c r="L259" s="13"/>
      <c r="N259" s="13"/>
      <c r="O259" s="13"/>
      <c r="P259" s="13"/>
    </row>
    <row r="260" spans="2:16" ht="15.75" customHeight="1">
      <c r="B260" s="13"/>
      <c r="C260" s="13"/>
      <c r="D260" s="13"/>
      <c r="E260" s="13"/>
      <c r="F260" s="13"/>
      <c r="G260" s="13"/>
      <c r="H260" s="13"/>
      <c r="I260" s="13"/>
      <c r="J260" s="13"/>
      <c r="K260" s="13"/>
      <c r="L260" s="13"/>
      <c r="N260" s="13"/>
      <c r="O260" s="13"/>
      <c r="P260" s="13"/>
    </row>
    <row r="261" spans="2:16" ht="15.75" customHeight="1">
      <c r="B261" s="13"/>
      <c r="C261" s="13"/>
      <c r="D261" s="13"/>
      <c r="E261" s="13"/>
      <c r="F261" s="13"/>
      <c r="G261" s="13"/>
      <c r="H261" s="13"/>
      <c r="I261" s="13"/>
      <c r="J261" s="13"/>
      <c r="K261" s="13"/>
      <c r="L261" s="13"/>
      <c r="N261" s="13"/>
      <c r="O261" s="13"/>
      <c r="P261" s="13"/>
    </row>
    <row r="262" spans="2:16" ht="15.75" customHeight="1">
      <c r="B262" s="13"/>
      <c r="C262" s="13"/>
      <c r="D262" s="13"/>
      <c r="E262" s="13"/>
      <c r="F262" s="13"/>
      <c r="G262" s="13"/>
      <c r="H262" s="13"/>
      <c r="I262" s="13"/>
      <c r="J262" s="13"/>
      <c r="K262" s="13"/>
      <c r="L262" s="13"/>
      <c r="N262" s="13"/>
      <c r="O262" s="13"/>
      <c r="P262" s="13"/>
    </row>
    <row r="263" spans="2:16" ht="15.75" customHeight="1">
      <c r="B263" s="13"/>
      <c r="C263" s="13"/>
      <c r="D263" s="13"/>
      <c r="E263" s="13"/>
      <c r="F263" s="13"/>
      <c r="G263" s="13"/>
      <c r="H263" s="13"/>
      <c r="I263" s="13"/>
      <c r="J263" s="13"/>
      <c r="K263" s="13"/>
      <c r="L263" s="13"/>
      <c r="N263" s="13"/>
      <c r="O263" s="13"/>
      <c r="P263" s="13"/>
    </row>
    <row r="264" spans="2:16" ht="15.75" customHeight="1">
      <c r="B264" s="13"/>
      <c r="C264" s="13"/>
      <c r="D264" s="13"/>
      <c r="E264" s="13"/>
      <c r="F264" s="13"/>
      <c r="G264" s="13"/>
      <c r="H264" s="13"/>
      <c r="I264" s="13"/>
      <c r="J264" s="13"/>
      <c r="K264" s="13"/>
      <c r="L264" s="13"/>
      <c r="N264" s="13"/>
      <c r="O264" s="13"/>
      <c r="P264" s="13"/>
    </row>
    <row r="265" spans="2:16" ht="15.75" customHeight="1">
      <c r="B265" s="13"/>
      <c r="C265" s="13"/>
      <c r="D265" s="13"/>
      <c r="E265" s="13"/>
      <c r="F265" s="13"/>
      <c r="G265" s="13"/>
      <c r="H265" s="13"/>
      <c r="I265" s="13"/>
      <c r="J265" s="13"/>
      <c r="K265" s="13"/>
      <c r="L265" s="13"/>
      <c r="N265" s="13"/>
      <c r="O265" s="13"/>
      <c r="P265" s="13"/>
    </row>
    <row r="266" spans="2:16" ht="15.75" customHeight="1">
      <c r="B266" s="13"/>
      <c r="C266" s="13"/>
      <c r="D266" s="13"/>
      <c r="E266" s="13"/>
      <c r="F266" s="13"/>
      <c r="G266" s="13"/>
      <c r="H266" s="13"/>
      <c r="I266" s="13"/>
      <c r="J266" s="13"/>
      <c r="K266" s="13"/>
      <c r="L266" s="13"/>
      <c r="N266" s="13"/>
      <c r="O266" s="13"/>
      <c r="P266" s="13"/>
    </row>
    <row r="267" spans="2:16" ht="15.75" customHeight="1">
      <c r="B267" s="13"/>
      <c r="C267" s="13"/>
      <c r="D267" s="13"/>
      <c r="E267" s="13"/>
      <c r="F267" s="13"/>
      <c r="G267" s="13"/>
      <c r="H267" s="13"/>
      <c r="I267" s="13"/>
      <c r="J267" s="13"/>
      <c r="K267" s="13"/>
      <c r="L267" s="13"/>
      <c r="N267" s="13"/>
      <c r="O267" s="13"/>
      <c r="P267" s="13"/>
    </row>
    <row r="268" spans="2:16" ht="15.75" customHeight="1">
      <c r="B268" s="13"/>
      <c r="C268" s="13"/>
      <c r="D268" s="13"/>
      <c r="E268" s="13"/>
      <c r="F268" s="13"/>
      <c r="G268" s="13"/>
      <c r="H268" s="13"/>
      <c r="I268" s="13"/>
      <c r="J268" s="13"/>
      <c r="K268" s="13"/>
      <c r="L268" s="13"/>
      <c r="N268" s="13"/>
      <c r="O268" s="13"/>
      <c r="P268" s="13"/>
    </row>
    <row r="269" spans="2:16" ht="15.75" customHeight="1">
      <c r="B269" s="13"/>
      <c r="C269" s="13"/>
      <c r="D269" s="13"/>
      <c r="E269" s="13"/>
      <c r="F269" s="13"/>
      <c r="G269" s="13"/>
      <c r="H269" s="13"/>
      <c r="I269" s="13"/>
      <c r="J269" s="13"/>
      <c r="K269" s="13"/>
      <c r="L269" s="13"/>
      <c r="N269" s="13"/>
      <c r="O269" s="13"/>
      <c r="P269" s="13"/>
    </row>
    <row r="270" spans="2:16" ht="15.75" customHeight="1">
      <c r="B270" s="13"/>
      <c r="C270" s="13"/>
      <c r="D270" s="13"/>
      <c r="E270" s="13"/>
      <c r="F270" s="13"/>
      <c r="G270" s="13"/>
      <c r="H270" s="13"/>
      <c r="I270" s="13"/>
      <c r="J270" s="13"/>
      <c r="K270" s="13"/>
      <c r="L270" s="13"/>
      <c r="N270" s="13"/>
      <c r="O270" s="13"/>
      <c r="P270" s="13"/>
    </row>
    <row r="271" spans="2:16" ht="15.75" customHeight="1">
      <c r="B271" s="13"/>
      <c r="C271" s="13"/>
      <c r="D271" s="13"/>
      <c r="E271" s="13"/>
      <c r="F271" s="13"/>
      <c r="G271" s="13"/>
      <c r="H271" s="13"/>
      <c r="I271" s="13"/>
      <c r="J271" s="13"/>
      <c r="K271" s="13"/>
      <c r="L271" s="13"/>
      <c r="N271" s="13"/>
      <c r="O271" s="13"/>
      <c r="P271" s="13"/>
    </row>
    <row r="272" spans="2:16" ht="15.75" customHeight="1">
      <c r="B272" s="13"/>
      <c r="C272" s="13"/>
      <c r="D272" s="13"/>
      <c r="E272" s="13"/>
      <c r="F272" s="13"/>
      <c r="G272" s="13"/>
      <c r="H272" s="13"/>
      <c r="I272" s="13"/>
      <c r="J272" s="13"/>
      <c r="K272" s="13"/>
      <c r="L272" s="13"/>
      <c r="N272" s="13"/>
      <c r="O272" s="13"/>
      <c r="P272" s="13"/>
    </row>
    <row r="273" spans="2:16" ht="15.75" customHeight="1">
      <c r="B273" s="13"/>
      <c r="C273" s="13"/>
      <c r="D273" s="13"/>
      <c r="E273" s="13"/>
      <c r="F273" s="13"/>
      <c r="G273" s="13"/>
      <c r="H273" s="13"/>
      <c r="I273" s="13"/>
      <c r="J273" s="13"/>
      <c r="K273" s="13"/>
      <c r="L273" s="13"/>
      <c r="N273" s="13"/>
      <c r="O273" s="13"/>
      <c r="P273" s="13"/>
    </row>
    <row r="274" spans="2:16" ht="15.75" customHeight="1">
      <c r="B274" s="13"/>
      <c r="C274" s="13"/>
      <c r="D274" s="13"/>
      <c r="E274" s="13"/>
      <c r="F274" s="13"/>
      <c r="G274" s="13"/>
      <c r="H274" s="13"/>
      <c r="I274" s="13"/>
      <c r="J274" s="13"/>
      <c r="K274" s="13"/>
      <c r="L274" s="13"/>
      <c r="N274" s="13"/>
      <c r="O274" s="13"/>
      <c r="P274" s="13"/>
    </row>
    <row r="275" spans="2:16" ht="15.75" customHeight="1">
      <c r="B275" s="13"/>
      <c r="C275" s="13"/>
      <c r="D275" s="13"/>
      <c r="E275" s="13"/>
      <c r="F275" s="13"/>
      <c r="G275" s="13"/>
      <c r="H275" s="13"/>
      <c r="I275" s="13"/>
      <c r="J275" s="13"/>
      <c r="K275" s="13"/>
      <c r="L275" s="13"/>
      <c r="N275" s="13"/>
      <c r="O275" s="13"/>
      <c r="P275" s="13"/>
    </row>
    <row r="276" spans="2:16" ht="15.75" customHeight="1">
      <c r="B276" s="13"/>
      <c r="C276" s="13"/>
      <c r="D276" s="13"/>
      <c r="E276" s="13"/>
      <c r="F276" s="13"/>
      <c r="G276" s="13"/>
      <c r="H276" s="13"/>
      <c r="I276" s="13"/>
      <c r="J276" s="13"/>
      <c r="K276" s="13"/>
      <c r="L276" s="13"/>
      <c r="N276" s="13"/>
      <c r="O276" s="13"/>
      <c r="P276" s="13"/>
    </row>
    <row r="277" spans="2:16" ht="15.75" customHeight="1">
      <c r="B277" s="13"/>
      <c r="C277" s="13"/>
      <c r="D277" s="13"/>
      <c r="E277" s="13"/>
      <c r="F277" s="13"/>
      <c r="G277" s="13"/>
      <c r="H277" s="13"/>
      <c r="I277" s="13"/>
      <c r="J277" s="13"/>
      <c r="K277" s="13"/>
      <c r="L277" s="13"/>
      <c r="N277" s="13"/>
      <c r="O277" s="13"/>
      <c r="P277" s="13"/>
    </row>
    <row r="278" spans="2:16" ht="15.75" customHeight="1">
      <c r="B278" s="13"/>
      <c r="C278" s="13"/>
      <c r="D278" s="13"/>
      <c r="E278" s="13"/>
      <c r="F278" s="13"/>
      <c r="G278" s="13"/>
      <c r="H278" s="13"/>
      <c r="I278" s="13"/>
      <c r="J278" s="13"/>
      <c r="K278" s="13"/>
      <c r="L278" s="13"/>
      <c r="N278" s="13"/>
      <c r="O278" s="13"/>
      <c r="P278" s="13"/>
    </row>
    <row r="279" spans="2:16" ht="15.75" customHeight="1">
      <c r="B279" s="13"/>
      <c r="C279" s="13"/>
      <c r="D279" s="13"/>
      <c r="E279" s="13"/>
      <c r="F279" s="13"/>
      <c r="G279" s="13"/>
      <c r="H279" s="13"/>
      <c r="I279" s="13"/>
      <c r="J279" s="13"/>
      <c r="K279" s="13"/>
      <c r="L279" s="13"/>
      <c r="N279" s="13"/>
      <c r="O279" s="13"/>
      <c r="P279" s="13"/>
    </row>
    <row r="280" spans="2:16" ht="15.75" customHeight="1">
      <c r="B280" s="13"/>
      <c r="C280" s="13"/>
      <c r="D280" s="13"/>
      <c r="E280" s="13"/>
      <c r="F280" s="13"/>
      <c r="G280" s="13"/>
      <c r="H280" s="13"/>
      <c r="I280" s="13"/>
      <c r="J280" s="13"/>
      <c r="K280" s="13"/>
      <c r="L280" s="13"/>
      <c r="N280" s="13"/>
      <c r="O280" s="13"/>
      <c r="P280" s="13"/>
    </row>
    <row r="281" spans="2:16" ht="15.75" customHeight="1">
      <c r="B281" s="13"/>
      <c r="C281" s="13"/>
      <c r="D281" s="13"/>
      <c r="E281" s="13"/>
      <c r="F281" s="13"/>
      <c r="G281" s="13"/>
      <c r="H281" s="13"/>
      <c r="I281" s="13"/>
      <c r="J281" s="13"/>
      <c r="K281" s="13"/>
      <c r="L281" s="13"/>
      <c r="N281" s="13"/>
      <c r="O281" s="13"/>
      <c r="P281" s="13"/>
    </row>
    <row r="282" spans="2:16" ht="15.75" customHeight="1">
      <c r="B282" s="13"/>
      <c r="C282" s="13"/>
      <c r="D282" s="13"/>
      <c r="E282" s="13"/>
      <c r="F282" s="13"/>
      <c r="G282" s="13"/>
      <c r="H282" s="13"/>
      <c r="I282" s="13"/>
      <c r="J282" s="13"/>
      <c r="K282" s="13"/>
      <c r="L282" s="13"/>
      <c r="N282" s="13"/>
      <c r="O282" s="13"/>
      <c r="P282" s="13"/>
    </row>
    <row r="283" spans="2:16" ht="15.75" customHeight="1">
      <c r="B283" s="13"/>
      <c r="C283" s="13"/>
      <c r="D283" s="13"/>
      <c r="E283" s="13"/>
      <c r="F283" s="13"/>
      <c r="G283" s="13"/>
      <c r="H283" s="13"/>
      <c r="I283" s="13"/>
      <c r="J283" s="13"/>
      <c r="K283" s="13"/>
      <c r="L283" s="13"/>
      <c r="N283" s="13"/>
      <c r="O283" s="13"/>
      <c r="P283" s="13"/>
    </row>
    <row r="284" spans="2:16" ht="15.75" customHeight="1">
      <c r="B284" s="13"/>
      <c r="C284" s="13"/>
      <c r="D284" s="13"/>
      <c r="E284" s="13"/>
      <c r="F284" s="13"/>
      <c r="G284" s="13"/>
      <c r="H284" s="13"/>
      <c r="I284" s="13"/>
      <c r="J284" s="13"/>
      <c r="K284" s="13"/>
      <c r="L284" s="13"/>
      <c r="N284" s="13"/>
      <c r="O284" s="13"/>
      <c r="P284" s="13"/>
    </row>
    <row r="285" spans="2:16" ht="15.75" customHeight="1">
      <c r="B285" s="13"/>
      <c r="C285" s="13"/>
      <c r="D285" s="13"/>
      <c r="E285" s="13"/>
      <c r="F285" s="13"/>
      <c r="G285" s="13"/>
      <c r="H285" s="13"/>
      <c r="I285" s="13"/>
      <c r="J285" s="13"/>
      <c r="K285" s="13"/>
      <c r="L285" s="13"/>
      <c r="N285" s="13"/>
      <c r="O285" s="13"/>
      <c r="P285" s="13"/>
    </row>
    <row r="286" spans="2:16" ht="15.75" customHeight="1">
      <c r="B286" s="13"/>
      <c r="C286" s="13"/>
      <c r="D286" s="13"/>
      <c r="E286" s="13"/>
      <c r="F286" s="13"/>
      <c r="G286" s="13"/>
      <c r="H286" s="13"/>
      <c r="I286" s="13"/>
      <c r="J286" s="13"/>
      <c r="K286" s="13"/>
      <c r="L286" s="13"/>
      <c r="N286" s="13"/>
      <c r="O286" s="13"/>
      <c r="P286" s="13"/>
    </row>
    <row r="287" spans="2:16" ht="15.75" customHeight="1">
      <c r="B287" s="13"/>
      <c r="C287" s="13"/>
      <c r="D287" s="13"/>
      <c r="E287" s="13"/>
      <c r="F287" s="13"/>
      <c r="G287" s="13"/>
      <c r="H287" s="13"/>
      <c r="I287" s="13"/>
      <c r="J287" s="13"/>
      <c r="K287" s="13"/>
      <c r="L287" s="13"/>
      <c r="N287" s="13"/>
      <c r="O287" s="13"/>
      <c r="P287" s="13"/>
    </row>
    <row r="288" spans="2:16" ht="15.75" customHeight="1">
      <c r="B288" s="13"/>
      <c r="C288" s="13"/>
      <c r="D288" s="13"/>
      <c r="E288" s="13"/>
      <c r="F288" s="13"/>
      <c r="G288" s="13"/>
      <c r="H288" s="13"/>
      <c r="I288" s="13"/>
      <c r="J288" s="13"/>
      <c r="K288" s="13"/>
      <c r="L288" s="13"/>
      <c r="N288" s="13"/>
      <c r="O288" s="13"/>
      <c r="P288" s="13"/>
    </row>
    <row r="289" spans="2:16" ht="15.75" customHeight="1">
      <c r="B289" s="13"/>
      <c r="C289" s="13"/>
      <c r="D289" s="13"/>
      <c r="E289" s="13"/>
      <c r="F289" s="13"/>
      <c r="G289" s="13"/>
      <c r="H289" s="13"/>
      <c r="I289" s="13"/>
      <c r="J289" s="13"/>
      <c r="K289" s="13"/>
      <c r="L289" s="13"/>
      <c r="N289" s="13"/>
      <c r="O289" s="13"/>
      <c r="P289" s="13"/>
    </row>
    <row r="290" spans="2:16" ht="15.75" customHeight="1">
      <c r="B290" s="13"/>
      <c r="C290" s="13"/>
      <c r="D290" s="13"/>
      <c r="E290" s="13"/>
      <c r="F290" s="13"/>
      <c r="G290" s="13"/>
      <c r="H290" s="13"/>
      <c r="I290" s="13"/>
      <c r="J290" s="13"/>
      <c r="K290" s="13"/>
      <c r="L290" s="13"/>
      <c r="N290" s="13"/>
      <c r="O290" s="13"/>
      <c r="P290" s="13"/>
    </row>
    <row r="291" spans="2:16" ht="15.75" customHeight="1">
      <c r="B291" s="13"/>
      <c r="C291" s="13"/>
      <c r="D291" s="13"/>
      <c r="E291" s="13"/>
      <c r="F291" s="13"/>
      <c r="G291" s="13"/>
      <c r="H291" s="13"/>
      <c r="I291" s="13"/>
      <c r="J291" s="13"/>
      <c r="K291" s="13"/>
      <c r="L291" s="13"/>
      <c r="N291" s="13"/>
      <c r="O291" s="13"/>
      <c r="P291" s="13"/>
    </row>
    <row r="292" spans="2:16" ht="15.75" customHeight="1">
      <c r="B292" s="13"/>
      <c r="C292" s="13"/>
      <c r="D292" s="13"/>
      <c r="E292" s="13"/>
      <c r="F292" s="13"/>
      <c r="G292" s="13"/>
      <c r="H292" s="13"/>
      <c r="I292" s="13"/>
      <c r="J292" s="13"/>
      <c r="K292" s="13"/>
      <c r="L292" s="13"/>
      <c r="N292" s="13"/>
      <c r="O292" s="13"/>
      <c r="P292" s="13"/>
    </row>
    <row r="293" spans="2:16" ht="15.75" customHeight="1">
      <c r="B293" s="13"/>
      <c r="C293" s="13"/>
      <c r="D293" s="13"/>
      <c r="E293" s="13"/>
      <c r="F293" s="13"/>
      <c r="G293" s="13"/>
      <c r="H293" s="13"/>
      <c r="I293" s="13"/>
      <c r="J293" s="13"/>
      <c r="K293" s="13"/>
      <c r="L293" s="13"/>
      <c r="N293" s="13"/>
      <c r="O293" s="13"/>
      <c r="P293" s="13"/>
    </row>
    <row r="294" spans="2:16" ht="15.75" customHeight="1">
      <c r="B294" s="13"/>
      <c r="C294" s="13"/>
      <c r="D294" s="13"/>
      <c r="E294" s="13"/>
      <c r="F294" s="13"/>
      <c r="G294" s="13"/>
      <c r="H294" s="13"/>
      <c r="I294" s="13"/>
      <c r="J294" s="13"/>
      <c r="K294" s="13"/>
      <c r="L294" s="13"/>
      <c r="N294" s="13"/>
      <c r="O294" s="13"/>
      <c r="P294" s="13"/>
    </row>
    <row r="295" spans="2:16" ht="15.75" customHeight="1">
      <c r="B295" s="13"/>
      <c r="C295" s="13"/>
      <c r="D295" s="13"/>
      <c r="E295" s="13"/>
      <c r="F295" s="13"/>
      <c r="G295" s="13"/>
      <c r="H295" s="13"/>
      <c r="I295" s="13"/>
      <c r="J295" s="13"/>
      <c r="K295" s="13"/>
      <c r="L295" s="13"/>
      <c r="N295" s="13"/>
      <c r="O295" s="13"/>
      <c r="P295" s="13"/>
    </row>
    <row r="296" spans="2:16" ht="15.75" customHeight="1">
      <c r="B296" s="13"/>
      <c r="C296" s="13"/>
      <c r="D296" s="13"/>
      <c r="E296" s="13"/>
      <c r="F296" s="13"/>
      <c r="G296" s="13"/>
      <c r="H296" s="13"/>
      <c r="I296" s="13"/>
      <c r="J296" s="13"/>
      <c r="K296" s="13"/>
      <c r="L296" s="13"/>
      <c r="N296" s="13"/>
      <c r="O296" s="13"/>
      <c r="P296" s="13"/>
    </row>
    <row r="297" spans="2:16" ht="15.75" customHeight="1">
      <c r="B297" s="13"/>
      <c r="C297" s="13"/>
      <c r="D297" s="13"/>
      <c r="E297" s="13"/>
      <c r="F297" s="13"/>
      <c r="G297" s="13"/>
      <c r="H297" s="13"/>
      <c r="I297" s="13"/>
      <c r="J297" s="13"/>
      <c r="K297" s="13"/>
      <c r="L297" s="13"/>
      <c r="N297" s="13"/>
      <c r="O297" s="13"/>
      <c r="P297" s="13"/>
    </row>
    <row r="298" spans="2:16" ht="15.75" customHeight="1">
      <c r="B298" s="13"/>
      <c r="C298" s="13"/>
      <c r="D298" s="13"/>
      <c r="E298" s="13"/>
      <c r="F298" s="13"/>
      <c r="G298" s="13"/>
      <c r="H298" s="13"/>
      <c r="I298" s="13"/>
      <c r="J298" s="13"/>
      <c r="K298" s="13"/>
      <c r="L298" s="13"/>
      <c r="N298" s="13"/>
      <c r="O298" s="13"/>
      <c r="P298" s="13"/>
    </row>
    <row r="299" spans="2:16" ht="15.75" customHeight="1">
      <c r="B299" s="13"/>
      <c r="C299" s="13"/>
      <c r="D299" s="13"/>
      <c r="E299" s="13"/>
      <c r="F299" s="13"/>
      <c r="G299" s="13"/>
      <c r="H299" s="13"/>
      <c r="I299" s="13"/>
      <c r="J299" s="13"/>
      <c r="K299" s="13"/>
      <c r="L299" s="13"/>
      <c r="N299" s="13"/>
      <c r="O299" s="13"/>
      <c r="P299" s="13"/>
    </row>
    <row r="300" spans="2:16" ht="15.75" customHeight="1">
      <c r="B300" s="13"/>
      <c r="C300" s="13"/>
      <c r="D300" s="13"/>
      <c r="E300" s="13"/>
      <c r="F300" s="13"/>
      <c r="G300" s="13"/>
      <c r="H300" s="13"/>
      <c r="I300" s="13"/>
      <c r="J300" s="13"/>
      <c r="K300" s="13"/>
      <c r="L300" s="13"/>
      <c r="N300" s="13"/>
      <c r="O300" s="13"/>
      <c r="P300" s="13"/>
    </row>
    <row r="301" spans="2:16" ht="15.75" customHeight="1">
      <c r="B301" s="13"/>
      <c r="C301" s="13"/>
      <c r="D301" s="13"/>
      <c r="E301" s="13"/>
      <c r="F301" s="13"/>
      <c r="G301" s="13"/>
      <c r="H301" s="13"/>
      <c r="I301" s="13"/>
      <c r="J301" s="13"/>
      <c r="K301" s="13"/>
      <c r="L301" s="13"/>
      <c r="N301" s="13"/>
      <c r="O301" s="13"/>
      <c r="P301" s="13"/>
    </row>
    <row r="302" spans="2:16" ht="15.75" customHeight="1">
      <c r="B302" s="13"/>
      <c r="C302" s="13"/>
      <c r="D302" s="13"/>
      <c r="E302" s="13"/>
      <c r="F302" s="13"/>
      <c r="G302" s="13"/>
      <c r="H302" s="13"/>
      <c r="I302" s="13"/>
      <c r="J302" s="13"/>
      <c r="K302" s="13"/>
      <c r="L302" s="13"/>
      <c r="N302" s="13"/>
      <c r="O302" s="13"/>
      <c r="P302" s="13"/>
    </row>
    <row r="303" spans="2:16" ht="15.75" customHeight="1">
      <c r="B303" s="13"/>
      <c r="C303" s="13"/>
      <c r="D303" s="13"/>
      <c r="E303" s="13"/>
      <c r="F303" s="13"/>
      <c r="G303" s="13"/>
      <c r="H303" s="13"/>
      <c r="I303" s="13"/>
      <c r="J303" s="13"/>
      <c r="K303" s="13"/>
      <c r="L303" s="13"/>
      <c r="N303" s="13"/>
      <c r="O303" s="13"/>
      <c r="P303" s="13"/>
    </row>
    <row r="304" spans="2:16" ht="15.75" customHeight="1">
      <c r="B304" s="13"/>
      <c r="C304" s="13"/>
      <c r="D304" s="13"/>
      <c r="E304" s="13"/>
      <c r="F304" s="13"/>
      <c r="G304" s="13"/>
      <c r="H304" s="13"/>
      <c r="I304" s="13"/>
      <c r="J304" s="13"/>
      <c r="K304" s="13"/>
      <c r="L304" s="13"/>
      <c r="N304" s="13"/>
      <c r="O304" s="13"/>
      <c r="P304" s="13"/>
    </row>
    <row r="305" spans="2:16" ht="15.75" customHeight="1">
      <c r="B305" s="13"/>
      <c r="C305" s="13"/>
      <c r="D305" s="13"/>
      <c r="E305" s="13"/>
      <c r="F305" s="13"/>
      <c r="G305" s="13"/>
      <c r="H305" s="13"/>
      <c r="I305" s="13"/>
      <c r="J305" s="13"/>
      <c r="K305" s="13"/>
      <c r="L305" s="13"/>
      <c r="N305" s="13"/>
      <c r="O305" s="13"/>
      <c r="P305" s="13"/>
    </row>
    <row r="306" spans="2:16" ht="15.75" customHeight="1">
      <c r="B306" s="13"/>
      <c r="C306" s="13"/>
      <c r="D306" s="13"/>
      <c r="E306" s="13"/>
      <c r="F306" s="13"/>
      <c r="G306" s="13"/>
      <c r="H306" s="13"/>
      <c r="I306" s="13"/>
      <c r="J306" s="13"/>
      <c r="K306" s="13"/>
      <c r="L306" s="13"/>
      <c r="N306" s="13"/>
      <c r="O306" s="13"/>
      <c r="P306" s="13"/>
    </row>
    <row r="307" spans="2:16" ht="15.75" customHeight="1">
      <c r="B307" s="13"/>
      <c r="C307" s="13"/>
      <c r="D307" s="13"/>
      <c r="E307" s="13"/>
      <c r="F307" s="13"/>
      <c r="G307" s="13"/>
      <c r="H307" s="13"/>
      <c r="I307" s="13"/>
      <c r="J307" s="13"/>
      <c r="K307" s="13"/>
      <c r="L307" s="13"/>
      <c r="N307" s="13"/>
      <c r="O307" s="13"/>
      <c r="P307" s="13"/>
    </row>
    <row r="308" spans="2:16" ht="15.75" customHeight="1">
      <c r="B308" s="13"/>
      <c r="C308" s="13"/>
      <c r="D308" s="13"/>
      <c r="E308" s="13"/>
      <c r="F308" s="13"/>
      <c r="G308" s="13"/>
      <c r="H308" s="13"/>
      <c r="I308" s="13"/>
      <c r="J308" s="13"/>
      <c r="K308" s="13"/>
      <c r="L308" s="13"/>
      <c r="N308" s="13"/>
      <c r="O308" s="13"/>
      <c r="P308" s="13"/>
    </row>
    <row r="309" spans="2:16" ht="15.75" customHeight="1">
      <c r="B309" s="13"/>
      <c r="C309" s="13"/>
      <c r="D309" s="13"/>
      <c r="E309" s="13"/>
      <c r="F309" s="13"/>
      <c r="G309" s="13"/>
      <c r="H309" s="13"/>
      <c r="I309" s="13"/>
      <c r="J309" s="13"/>
      <c r="K309" s="13"/>
      <c r="L309" s="13"/>
      <c r="N309" s="13"/>
      <c r="O309" s="13"/>
      <c r="P309" s="13"/>
    </row>
    <row r="310" spans="2:16" ht="15.75" customHeight="1">
      <c r="B310" s="13"/>
      <c r="C310" s="13"/>
      <c r="D310" s="13"/>
      <c r="E310" s="13"/>
      <c r="F310" s="13"/>
      <c r="G310" s="13"/>
      <c r="H310" s="13"/>
      <c r="I310" s="13"/>
      <c r="J310" s="13"/>
      <c r="K310" s="13"/>
      <c r="L310" s="13"/>
      <c r="N310" s="13"/>
      <c r="O310" s="13"/>
      <c r="P310" s="13"/>
    </row>
    <row r="311" spans="2:16" ht="15.75" customHeight="1">
      <c r="B311" s="13"/>
      <c r="C311" s="13"/>
      <c r="D311" s="13"/>
      <c r="E311" s="13"/>
      <c r="F311" s="13"/>
      <c r="G311" s="13"/>
      <c r="H311" s="13"/>
      <c r="I311" s="13"/>
      <c r="J311" s="13"/>
      <c r="K311" s="13"/>
      <c r="L311" s="13"/>
      <c r="N311" s="13"/>
      <c r="O311" s="13"/>
      <c r="P311" s="13"/>
    </row>
    <row r="312" spans="2:16" ht="15.75" customHeight="1">
      <c r="B312" s="13"/>
      <c r="C312" s="13"/>
      <c r="D312" s="13"/>
      <c r="E312" s="13"/>
      <c r="F312" s="13"/>
      <c r="G312" s="13"/>
      <c r="H312" s="13"/>
      <c r="I312" s="13"/>
      <c r="J312" s="13"/>
      <c r="K312" s="13"/>
      <c r="L312" s="13"/>
      <c r="N312" s="13"/>
      <c r="O312" s="13"/>
      <c r="P312" s="13"/>
    </row>
    <row r="313" spans="2:16" ht="15.75" customHeight="1">
      <c r="B313" s="13"/>
      <c r="C313" s="13"/>
      <c r="D313" s="13"/>
      <c r="E313" s="13"/>
      <c r="F313" s="13"/>
      <c r="G313" s="13"/>
      <c r="H313" s="13"/>
      <c r="I313" s="13"/>
      <c r="J313" s="13"/>
      <c r="K313" s="13"/>
      <c r="L313" s="13"/>
      <c r="N313" s="13"/>
      <c r="O313" s="13"/>
      <c r="P313" s="13"/>
    </row>
    <row r="314" spans="2:16" ht="15.75" customHeight="1">
      <c r="B314" s="13"/>
      <c r="C314" s="13"/>
      <c r="D314" s="13"/>
      <c r="E314" s="13"/>
      <c r="F314" s="13"/>
      <c r="G314" s="13"/>
      <c r="H314" s="13"/>
      <c r="I314" s="13"/>
      <c r="J314" s="13"/>
      <c r="K314" s="13"/>
      <c r="L314" s="13"/>
      <c r="N314" s="13"/>
      <c r="O314" s="13"/>
      <c r="P314" s="13"/>
    </row>
    <row r="315" spans="2:16" ht="15.75" customHeight="1">
      <c r="B315" s="13"/>
      <c r="C315" s="13"/>
      <c r="D315" s="13"/>
      <c r="E315" s="13"/>
      <c r="F315" s="13"/>
      <c r="G315" s="13"/>
      <c r="H315" s="13"/>
      <c r="I315" s="13"/>
      <c r="J315" s="13"/>
      <c r="K315" s="13"/>
      <c r="L315" s="13"/>
      <c r="N315" s="13"/>
      <c r="O315" s="13"/>
      <c r="P315" s="13"/>
    </row>
    <row r="316" spans="2:16" ht="15.75" customHeight="1">
      <c r="B316" s="13"/>
      <c r="C316" s="13"/>
      <c r="D316" s="13"/>
      <c r="E316" s="13"/>
      <c r="F316" s="13"/>
      <c r="G316" s="13"/>
      <c r="H316" s="13"/>
      <c r="I316" s="13"/>
      <c r="J316" s="13"/>
      <c r="K316" s="13"/>
      <c r="L316" s="13"/>
      <c r="N316" s="13"/>
      <c r="O316" s="13"/>
      <c r="P316" s="13"/>
    </row>
    <row r="317" spans="2:16" ht="15.75" customHeight="1">
      <c r="B317" s="13"/>
      <c r="C317" s="13"/>
      <c r="D317" s="13"/>
      <c r="E317" s="13"/>
      <c r="F317" s="13"/>
      <c r="G317" s="13"/>
      <c r="H317" s="13"/>
      <c r="I317" s="13"/>
      <c r="J317" s="13"/>
      <c r="K317" s="13"/>
      <c r="L317" s="13"/>
      <c r="N317" s="13"/>
      <c r="O317" s="13"/>
      <c r="P317" s="13"/>
    </row>
    <row r="318" spans="2:16" ht="15.75" customHeight="1">
      <c r="B318" s="13"/>
      <c r="C318" s="13"/>
      <c r="D318" s="13"/>
      <c r="E318" s="13"/>
      <c r="F318" s="13"/>
      <c r="G318" s="13"/>
      <c r="H318" s="13"/>
      <c r="I318" s="13"/>
      <c r="J318" s="13"/>
      <c r="K318" s="13"/>
      <c r="L318" s="13"/>
      <c r="N318" s="13"/>
      <c r="O318" s="13"/>
      <c r="P318" s="13"/>
    </row>
    <row r="319" spans="2:16" ht="15.75" customHeight="1">
      <c r="B319" s="13"/>
      <c r="C319" s="13"/>
      <c r="D319" s="13"/>
      <c r="E319" s="13"/>
      <c r="F319" s="13"/>
      <c r="G319" s="13"/>
      <c r="H319" s="13"/>
      <c r="I319" s="13"/>
      <c r="J319" s="13"/>
      <c r="K319" s="13"/>
      <c r="L319" s="13"/>
      <c r="N319" s="13"/>
      <c r="O319" s="13"/>
      <c r="P319" s="13"/>
    </row>
    <row r="320" spans="2:16" ht="15.75" customHeight="1">
      <c r="B320" s="13"/>
      <c r="C320" s="13"/>
      <c r="D320" s="13"/>
      <c r="E320" s="13"/>
      <c r="F320" s="13"/>
      <c r="G320" s="13"/>
      <c r="H320" s="13"/>
      <c r="I320" s="13"/>
      <c r="J320" s="13"/>
      <c r="K320" s="13"/>
      <c r="L320" s="13"/>
      <c r="N320" s="13"/>
      <c r="O320" s="13"/>
      <c r="P320" s="13"/>
    </row>
    <row r="321" spans="2:16" ht="15.75" customHeight="1">
      <c r="B321" s="13"/>
      <c r="C321" s="13"/>
      <c r="D321" s="13"/>
      <c r="E321" s="13"/>
      <c r="F321" s="13"/>
      <c r="G321" s="13"/>
      <c r="H321" s="13"/>
      <c r="I321" s="13"/>
      <c r="J321" s="13"/>
      <c r="K321" s="13"/>
      <c r="L321" s="13"/>
      <c r="N321" s="13"/>
      <c r="O321" s="13"/>
      <c r="P321" s="13"/>
    </row>
    <row r="322" spans="2:16" ht="15.75" customHeight="1">
      <c r="B322" s="13"/>
      <c r="C322" s="13"/>
      <c r="D322" s="13"/>
      <c r="E322" s="13"/>
      <c r="F322" s="13"/>
      <c r="G322" s="13"/>
      <c r="H322" s="13"/>
      <c r="I322" s="13"/>
      <c r="J322" s="13"/>
      <c r="K322" s="13"/>
      <c r="L322" s="13"/>
      <c r="N322" s="13"/>
      <c r="O322" s="13"/>
      <c r="P322" s="13"/>
    </row>
    <row r="323" spans="2:16" ht="15.75" customHeight="1">
      <c r="B323" s="13"/>
      <c r="C323" s="13"/>
      <c r="D323" s="13"/>
      <c r="E323" s="13"/>
      <c r="F323" s="13"/>
      <c r="G323" s="13"/>
      <c r="H323" s="13"/>
      <c r="I323" s="13"/>
      <c r="J323" s="13"/>
      <c r="K323" s="13"/>
      <c r="L323" s="13"/>
      <c r="N323" s="13"/>
      <c r="O323" s="13"/>
      <c r="P323" s="13"/>
    </row>
    <row r="324" spans="2:16" ht="15.75" customHeight="1">
      <c r="B324" s="13"/>
      <c r="C324" s="13"/>
      <c r="D324" s="13"/>
      <c r="E324" s="13"/>
      <c r="F324" s="13"/>
      <c r="G324" s="13"/>
      <c r="H324" s="13"/>
      <c r="I324" s="13"/>
      <c r="J324" s="13"/>
      <c r="K324" s="13"/>
      <c r="L324" s="13"/>
      <c r="N324" s="13"/>
      <c r="O324" s="13"/>
      <c r="P324" s="13"/>
    </row>
    <row r="325" spans="2:16" ht="15.75" customHeight="1">
      <c r="B325" s="13"/>
      <c r="C325" s="13"/>
      <c r="D325" s="13"/>
      <c r="E325" s="13"/>
      <c r="F325" s="13"/>
      <c r="G325" s="13"/>
      <c r="H325" s="13"/>
      <c r="I325" s="13"/>
      <c r="J325" s="13"/>
      <c r="K325" s="13"/>
      <c r="L325" s="13"/>
      <c r="N325" s="13"/>
      <c r="O325" s="13"/>
      <c r="P325" s="13"/>
    </row>
    <row r="326" spans="2:16" ht="15.75" customHeight="1">
      <c r="B326" s="13"/>
      <c r="C326" s="13"/>
      <c r="D326" s="13"/>
      <c r="E326" s="13"/>
      <c r="F326" s="13"/>
      <c r="G326" s="13"/>
      <c r="H326" s="13"/>
      <c r="I326" s="13"/>
      <c r="J326" s="13"/>
      <c r="K326" s="13"/>
      <c r="L326" s="13"/>
      <c r="N326" s="13"/>
      <c r="O326" s="13"/>
      <c r="P326" s="13"/>
    </row>
    <row r="327" spans="2:16" ht="15.75" customHeight="1">
      <c r="B327" s="13"/>
      <c r="C327" s="13"/>
      <c r="D327" s="13"/>
      <c r="E327" s="13"/>
      <c r="F327" s="13"/>
      <c r="G327" s="13"/>
      <c r="H327" s="13"/>
      <c r="I327" s="13"/>
      <c r="J327" s="13"/>
      <c r="K327" s="13"/>
      <c r="L327" s="13"/>
      <c r="N327" s="13"/>
      <c r="O327" s="13"/>
      <c r="P327" s="13"/>
    </row>
    <row r="328" spans="2:16" ht="15.75" customHeight="1">
      <c r="B328" s="13"/>
      <c r="C328" s="13"/>
      <c r="D328" s="13"/>
      <c r="E328" s="13"/>
      <c r="F328" s="13"/>
      <c r="G328" s="13"/>
      <c r="H328" s="13"/>
      <c r="I328" s="13"/>
      <c r="J328" s="13"/>
      <c r="K328" s="13"/>
      <c r="L328" s="13"/>
      <c r="N328" s="13"/>
      <c r="O328" s="13"/>
      <c r="P328" s="13"/>
    </row>
    <row r="329" spans="2:16" ht="15.75" customHeight="1">
      <c r="B329" s="13"/>
      <c r="C329" s="13"/>
      <c r="D329" s="13"/>
      <c r="E329" s="13"/>
      <c r="F329" s="13"/>
      <c r="G329" s="13"/>
      <c r="H329" s="13"/>
      <c r="I329" s="13"/>
      <c r="J329" s="13"/>
      <c r="K329" s="13"/>
      <c r="L329" s="13"/>
      <c r="N329" s="13"/>
      <c r="O329" s="13"/>
      <c r="P329" s="13"/>
    </row>
    <row r="330" spans="2:16" ht="15.75" customHeight="1">
      <c r="B330" s="13"/>
      <c r="C330" s="13"/>
      <c r="D330" s="13"/>
      <c r="E330" s="13"/>
      <c r="F330" s="13"/>
      <c r="G330" s="13"/>
      <c r="H330" s="13"/>
      <c r="I330" s="13"/>
      <c r="J330" s="13"/>
      <c r="K330" s="13"/>
      <c r="L330" s="13"/>
      <c r="N330" s="13"/>
      <c r="O330" s="13"/>
      <c r="P330" s="13"/>
    </row>
    <row r="331" spans="2:16" ht="15.75" customHeight="1">
      <c r="B331" s="13"/>
      <c r="C331" s="13"/>
      <c r="D331" s="13"/>
      <c r="E331" s="13"/>
      <c r="F331" s="13"/>
      <c r="G331" s="13"/>
      <c r="H331" s="13"/>
      <c r="I331" s="13"/>
      <c r="J331" s="13"/>
      <c r="K331" s="13"/>
      <c r="L331" s="13"/>
      <c r="N331" s="13"/>
      <c r="O331" s="13"/>
      <c r="P331" s="13"/>
    </row>
    <row r="332" spans="2:16" ht="15.75" customHeight="1">
      <c r="B332" s="13"/>
      <c r="C332" s="13"/>
      <c r="D332" s="13"/>
      <c r="E332" s="13"/>
      <c r="F332" s="13"/>
      <c r="G332" s="13"/>
      <c r="H332" s="13"/>
      <c r="I332" s="13"/>
      <c r="J332" s="13"/>
      <c r="K332" s="13"/>
      <c r="L332" s="13"/>
      <c r="N332" s="13"/>
      <c r="O332" s="13"/>
      <c r="P332" s="13"/>
    </row>
    <row r="333" spans="2:16" ht="15.75" customHeight="1">
      <c r="B333" s="13"/>
      <c r="C333" s="13"/>
      <c r="D333" s="13"/>
      <c r="E333" s="13"/>
      <c r="F333" s="13"/>
      <c r="G333" s="13"/>
      <c r="H333" s="13"/>
      <c r="I333" s="13"/>
      <c r="J333" s="13"/>
      <c r="K333" s="13"/>
      <c r="L333" s="13"/>
      <c r="N333" s="13"/>
      <c r="O333" s="13"/>
      <c r="P333" s="13"/>
    </row>
    <row r="334" spans="2:16" ht="15.75" customHeight="1">
      <c r="B334" s="13"/>
      <c r="C334" s="13"/>
      <c r="D334" s="13"/>
      <c r="E334" s="13"/>
      <c r="F334" s="13"/>
      <c r="G334" s="13"/>
      <c r="H334" s="13"/>
      <c r="I334" s="13"/>
      <c r="J334" s="13"/>
      <c r="K334" s="13"/>
      <c r="L334" s="13"/>
      <c r="N334" s="13"/>
      <c r="O334" s="13"/>
      <c r="P334" s="13"/>
    </row>
    <row r="335" spans="2:16" ht="15.75" customHeight="1">
      <c r="B335" s="13"/>
      <c r="C335" s="13"/>
      <c r="D335" s="13"/>
      <c r="E335" s="13"/>
      <c r="F335" s="13"/>
      <c r="G335" s="13"/>
      <c r="H335" s="13"/>
      <c r="I335" s="13"/>
      <c r="J335" s="13"/>
      <c r="K335" s="13"/>
      <c r="L335" s="13"/>
      <c r="N335" s="13"/>
      <c r="O335" s="13"/>
      <c r="P335" s="13"/>
    </row>
    <row r="336" spans="2:16" ht="15.75" customHeight="1">
      <c r="B336" s="13"/>
      <c r="C336" s="13"/>
      <c r="D336" s="13"/>
      <c r="E336" s="13"/>
      <c r="F336" s="13"/>
      <c r="G336" s="13"/>
      <c r="H336" s="13"/>
      <c r="I336" s="13"/>
      <c r="J336" s="13"/>
      <c r="K336" s="13"/>
      <c r="L336" s="13"/>
      <c r="N336" s="13"/>
      <c r="O336" s="13"/>
      <c r="P336" s="13"/>
    </row>
    <row r="337" spans="2:16" ht="15.75" customHeight="1">
      <c r="B337" s="13"/>
      <c r="C337" s="13"/>
      <c r="D337" s="13"/>
      <c r="E337" s="13"/>
      <c r="F337" s="13"/>
      <c r="G337" s="13"/>
      <c r="H337" s="13"/>
      <c r="I337" s="13"/>
      <c r="J337" s="13"/>
      <c r="K337" s="13"/>
      <c r="L337" s="13"/>
      <c r="N337" s="13"/>
      <c r="O337" s="13"/>
      <c r="P337" s="13"/>
    </row>
    <row r="338" spans="2:16" ht="15.75" customHeight="1">
      <c r="B338" s="13"/>
      <c r="C338" s="13"/>
      <c r="D338" s="13"/>
      <c r="E338" s="13"/>
      <c r="F338" s="13"/>
      <c r="G338" s="13"/>
      <c r="H338" s="13"/>
      <c r="I338" s="13"/>
      <c r="J338" s="13"/>
      <c r="K338" s="13"/>
      <c r="L338" s="13"/>
      <c r="N338" s="13"/>
      <c r="O338" s="13"/>
      <c r="P338" s="13"/>
    </row>
    <row r="339" spans="2:16" ht="15.75" customHeight="1">
      <c r="B339" s="13"/>
      <c r="C339" s="13"/>
      <c r="D339" s="13"/>
      <c r="E339" s="13"/>
      <c r="F339" s="13"/>
      <c r="G339" s="13"/>
      <c r="H339" s="13"/>
      <c r="I339" s="13"/>
      <c r="J339" s="13"/>
      <c r="K339" s="13"/>
      <c r="L339" s="13"/>
      <c r="N339" s="13"/>
      <c r="O339" s="13"/>
      <c r="P339" s="13"/>
    </row>
    <row r="340" spans="2:16" ht="15.75" customHeight="1">
      <c r="B340" s="13"/>
      <c r="C340" s="13"/>
      <c r="D340" s="13"/>
      <c r="E340" s="13"/>
      <c r="F340" s="13"/>
      <c r="G340" s="13"/>
      <c r="H340" s="13"/>
      <c r="I340" s="13"/>
      <c r="J340" s="13"/>
      <c r="K340" s="13"/>
      <c r="L340" s="13"/>
      <c r="N340" s="13"/>
      <c r="O340" s="13"/>
      <c r="P340" s="13"/>
    </row>
    <row r="341" spans="2:16" ht="15.75" customHeight="1">
      <c r="B341" s="13"/>
      <c r="C341" s="13"/>
      <c r="D341" s="13"/>
      <c r="E341" s="13"/>
      <c r="F341" s="13"/>
      <c r="G341" s="13"/>
      <c r="H341" s="13"/>
      <c r="I341" s="13"/>
      <c r="J341" s="13"/>
      <c r="K341" s="13"/>
      <c r="L341" s="13"/>
      <c r="N341" s="13"/>
      <c r="O341" s="13"/>
      <c r="P341" s="13"/>
    </row>
    <row r="342" spans="2:16" ht="15.75" customHeight="1">
      <c r="B342" s="13"/>
      <c r="C342" s="13"/>
      <c r="D342" s="13"/>
      <c r="E342" s="13"/>
      <c r="F342" s="13"/>
      <c r="G342" s="13"/>
      <c r="H342" s="13"/>
      <c r="I342" s="13"/>
      <c r="J342" s="13"/>
      <c r="K342" s="13"/>
      <c r="L342" s="13"/>
      <c r="N342" s="13"/>
      <c r="O342" s="13"/>
      <c r="P342" s="13"/>
    </row>
    <row r="343" spans="2:16" ht="15.75" customHeight="1">
      <c r="B343" s="13"/>
      <c r="C343" s="13"/>
      <c r="D343" s="13"/>
      <c r="E343" s="13"/>
      <c r="F343" s="13"/>
      <c r="G343" s="13"/>
      <c r="H343" s="13"/>
      <c r="I343" s="13"/>
      <c r="J343" s="13"/>
      <c r="K343" s="13"/>
      <c r="L343" s="13"/>
      <c r="N343" s="13"/>
      <c r="O343" s="13"/>
      <c r="P343" s="13"/>
    </row>
    <row r="344" spans="2:16" ht="15.75" customHeight="1">
      <c r="B344" s="13"/>
      <c r="C344" s="13"/>
      <c r="D344" s="13"/>
      <c r="E344" s="13"/>
      <c r="F344" s="13"/>
      <c r="G344" s="13"/>
      <c r="H344" s="13"/>
      <c r="I344" s="13"/>
      <c r="J344" s="13"/>
      <c r="K344" s="13"/>
      <c r="L344" s="13"/>
      <c r="N344" s="13"/>
      <c r="O344" s="13"/>
      <c r="P344" s="13"/>
    </row>
    <row r="345" spans="2:16" ht="15.75" customHeight="1">
      <c r="B345" s="13"/>
      <c r="C345" s="13"/>
      <c r="D345" s="13"/>
      <c r="E345" s="13"/>
      <c r="F345" s="13"/>
      <c r="G345" s="13"/>
      <c r="H345" s="13"/>
      <c r="I345" s="13"/>
      <c r="J345" s="13"/>
      <c r="K345" s="13"/>
      <c r="L345" s="13"/>
      <c r="N345" s="13"/>
      <c r="O345" s="13"/>
      <c r="P345" s="13"/>
    </row>
    <row r="346" spans="2:16" ht="15.75" customHeight="1">
      <c r="B346" s="13"/>
      <c r="C346" s="13"/>
      <c r="D346" s="13"/>
      <c r="E346" s="13"/>
      <c r="F346" s="13"/>
      <c r="G346" s="13"/>
      <c r="H346" s="13"/>
      <c r="I346" s="13"/>
      <c r="J346" s="13"/>
      <c r="K346" s="13"/>
      <c r="L346" s="13"/>
      <c r="N346" s="13"/>
      <c r="O346" s="13"/>
      <c r="P346" s="13"/>
    </row>
    <row r="347" spans="2:16" ht="15.75" customHeight="1">
      <c r="B347" s="13"/>
      <c r="C347" s="13"/>
      <c r="D347" s="13"/>
      <c r="E347" s="13"/>
      <c r="F347" s="13"/>
      <c r="G347" s="13"/>
      <c r="H347" s="13"/>
      <c r="I347" s="13"/>
      <c r="J347" s="13"/>
      <c r="K347" s="13"/>
      <c r="L347" s="13"/>
      <c r="N347" s="13"/>
      <c r="O347" s="13"/>
      <c r="P347" s="13"/>
    </row>
    <row r="348" spans="2:16" ht="15.75" customHeight="1">
      <c r="B348" s="13"/>
      <c r="C348" s="13"/>
      <c r="D348" s="13"/>
      <c r="E348" s="13"/>
      <c r="F348" s="13"/>
      <c r="G348" s="13"/>
      <c r="H348" s="13"/>
      <c r="I348" s="13"/>
      <c r="J348" s="13"/>
      <c r="K348" s="13"/>
      <c r="L348" s="13"/>
      <c r="N348" s="13"/>
      <c r="O348" s="13"/>
      <c r="P348" s="13"/>
    </row>
    <row r="349" spans="2:16" ht="15.75" customHeight="1">
      <c r="B349" s="13"/>
      <c r="C349" s="13"/>
      <c r="D349" s="13"/>
      <c r="E349" s="13"/>
      <c r="F349" s="13"/>
      <c r="G349" s="13"/>
      <c r="H349" s="13"/>
      <c r="I349" s="13"/>
      <c r="J349" s="13"/>
      <c r="K349" s="13"/>
      <c r="L349" s="13"/>
      <c r="N349" s="13"/>
      <c r="O349" s="13"/>
      <c r="P349" s="13"/>
    </row>
    <row r="350" spans="2:16" ht="15.75" customHeight="1">
      <c r="B350" s="13"/>
      <c r="C350" s="13"/>
      <c r="D350" s="13"/>
      <c r="E350" s="13"/>
      <c r="F350" s="13"/>
      <c r="G350" s="13"/>
      <c r="H350" s="13"/>
      <c r="I350" s="13"/>
      <c r="J350" s="13"/>
      <c r="K350" s="13"/>
      <c r="L350" s="13"/>
      <c r="N350" s="13"/>
      <c r="O350" s="13"/>
      <c r="P350" s="13"/>
    </row>
    <row r="351" spans="2:16" ht="15.75" customHeight="1">
      <c r="B351" s="13"/>
      <c r="C351" s="13"/>
      <c r="D351" s="13"/>
      <c r="E351" s="13"/>
      <c r="F351" s="13"/>
      <c r="G351" s="13"/>
      <c r="H351" s="13"/>
      <c r="I351" s="13"/>
      <c r="J351" s="13"/>
      <c r="K351" s="13"/>
      <c r="L351" s="13"/>
      <c r="N351" s="13"/>
      <c r="O351" s="13"/>
      <c r="P351" s="13"/>
    </row>
    <row r="352" spans="2:16" ht="15.75" customHeight="1">
      <c r="B352" s="13"/>
      <c r="C352" s="13"/>
      <c r="D352" s="13"/>
      <c r="E352" s="13"/>
      <c r="F352" s="13"/>
      <c r="G352" s="13"/>
      <c r="H352" s="13"/>
      <c r="I352" s="13"/>
      <c r="J352" s="13"/>
      <c r="K352" s="13"/>
      <c r="L352" s="13"/>
      <c r="N352" s="13"/>
      <c r="O352" s="13"/>
      <c r="P352" s="13"/>
    </row>
    <row r="353" spans="2:16" ht="15.75" customHeight="1">
      <c r="B353" s="13"/>
      <c r="C353" s="13"/>
      <c r="D353" s="13"/>
      <c r="E353" s="13"/>
      <c r="F353" s="13"/>
      <c r="G353" s="13"/>
      <c r="H353" s="13"/>
      <c r="I353" s="13"/>
      <c r="J353" s="13"/>
      <c r="K353" s="13"/>
      <c r="L353" s="13"/>
      <c r="N353" s="13"/>
      <c r="O353" s="13"/>
      <c r="P353" s="13"/>
    </row>
    <row r="354" spans="2:16" ht="15.75" customHeight="1">
      <c r="B354" s="13"/>
      <c r="C354" s="13"/>
      <c r="D354" s="13"/>
      <c r="E354" s="13"/>
      <c r="F354" s="13"/>
      <c r="G354" s="13"/>
      <c r="H354" s="13"/>
      <c r="I354" s="13"/>
      <c r="J354" s="13"/>
      <c r="K354" s="13"/>
      <c r="L354" s="13"/>
      <c r="N354" s="13"/>
      <c r="O354" s="13"/>
      <c r="P354" s="13"/>
    </row>
    <row r="355" spans="2:16" ht="15.75" customHeight="1">
      <c r="B355" s="13"/>
      <c r="C355" s="13"/>
      <c r="D355" s="13"/>
      <c r="E355" s="13"/>
      <c r="F355" s="13"/>
      <c r="G355" s="13"/>
      <c r="H355" s="13"/>
      <c r="I355" s="13"/>
      <c r="J355" s="13"/>
      <c r="K355" s="13"/>
      <c r="L355" s="13"/>
      <c r="N355" s="13"/>
      <c r="O355" s="13"/>
      <c r="P355" s="13"/>
    </row>
    <row r="356" spans="2:16" ht="15.75" customHeight="1">
      <c r="B356" s="13"/>
      <c r="C356" s="13"/>
      <c r="D356" s="13"/>
      <c r="E356" s="13"/>
      <c r="F356" s="13"/>
      <c r="G356" s="13"/>
      <c r="H356" s="13"/>
      <c r="I356" s="13"/>
      <c r="J356" s="13"/>
      <c r="K356" s="13"/>
      <c r="L356" s="13"/>
      <c r="N356" s="13"/>
      <c r="O356" s="13"/>
      <c r="P356" s="13"/>
    </row>
    <row r="357" spans="2:16" ht="15.75" customHeight="1">
      <c r="B357" s="13"/>
      <c r="C357" s="13"/>
      <c r="D357" s="13"/>
      <c r="E357" s="13"/>
      <c r="F357" s="13"/>
      <c r="G357" s="13"/>
      <c r="H357" s="13"/>
      <c r="I357" s="13"/>
      <c r="J357" s="13"/>
      <c r="K357" s="13"/>
      <c r="L357" s="13"/>
      <c r="N357" s="13"/>
      <c r="O357" s="13"/>
      <c r="P357" s="13"/>
    </row>
    <row r="358" spans="2:16" ht="15.75" customHeight="1">
      <c r="B358" s="13"/>
      <c r="C358" s="13"/>
      <c r="D358" s="13"/>
      <c r="E358" s="13"/>
      <c r="F358" s="13"/>
      <c r="G358" s="13"/>
      <c r="H358" s="13"/>
      <c r="I358" s="13"/>
      <c r="J358" s="13"/>
      <c r="K358" s="13"/>
      <c r="L358" s="13"/>
      <c r="N358" s="13"/>
      <c r="O358" s="13"/>
      <c r="P358" s="13"/>
    </row>
    <row r="359" spans="2:16" ht="15.75" customHeight="1">
      <c r="B359" s="13"/>
      <c r="C359" s="13"/>
      <c r="D359" s="13"/>
      <c r="E359" s="13"/>
      <c r="F359" s="13"/>
      <c r="G359" s="13"/>
      <c r="H359" s="13"/>
      <c r="I359" s="13"/>
      <c r="J359" s="13"/>
      <c r="K359" s="13"/>
      <c r="L359" s="13"/>
      <c r="N359" s="13"/>
      <c r="O359" s="13"/>
      <c r="P359" s="13"/>
    </row>
    <row r="360" spans="2:16" ht="15.75" customHeight="1">
      <c r="B360" s="13"/>
      <c r="C360" s="13"/>
      <c r="D360" s="13"/>
      <c r="E360" s="13"/>
      <c r="F360" s="13"/>
      <c r="G360" s="13"/>
      <c r="H360" s="13"/>
      <c r="I360" s="13"/>
      <c r="J360" s="13"/>
      <c r="K360" s="13"/>
      <c r="L360" s="13"/>
      <c r="N360" s="13"/>
      <c r="O360" s="13"/>
      <c r="P360" s="13"/>
    </row>
    <row r="361" spans="2:16" ht="15.75" customHeight="1">
      <c r="B361" s="13"/>
      <c r="C361" s="13"/>
      <c r="D361" s="13"/>
      <c r="E361" s="13"/>
      <c r="F361" s="13"/>
      <c r="G361" s="13"/>
      <c r="H361" s="13"/>
      <c r="I361" s="13"/>
      <c r="J361" s="13"/>
      <c r="K361" s="13"/>
      <c r="L361" s="13"/>
      <c r="N361" s="13"/>
      <c r="O361" s="13"/>
      <c r="P361" s="13"/>
    </row>
    <row r="362" spans="2:16" ht="15.75" customHeight="1">
      <c r="B362" s="13"/>
      <c r="C362" s="13"/>
      <c r="D362" s="13"/>
      <c r="E362" s="13"/>
      <c r="F362" s="13"/>
      <c r="G362" s="13"/>
      <c r="H362" s="13"/>
      <c r="I362" s="13"/>
      <c r="J362" s="13"/>
      <c r="K362" s="13"/>
      <c r="L362" s="13"/>
      <c r="N362" s="13"/>
      <c r="O362" s="13"/>
      <c r="P362" s="13"/>
    </row>
    <row r="363" spans="2:16" ht="15.75" customHeight="1">
      <c r="B363" s="13"/>
      <c r="C363" s="13"/>
      <c r="D363" s="13"/>
      <c r="E363" s="13"/>
      <c r="F363" s="13"/>
      <c r="G363" s="13"/>
      <c r="H363" s="13"/>
      <c r="I363" s="13"/>
      <c r="J363" s="13"/>
      <c r="K363" s="13"/>
      <c r="L363" s="13"/>
      <c r="N363" s="13"/>
      <c r="O363" s="13"/>
      <c r="P363" s="13"/>
    </row>
    <row r="364" spans="2:16" ht="15.75" customHeight="1">
      <c r="B364" s="13"/>
      <c r="C364" s="13"/>
      <c r="D364" s="13"/>
      <c r="E364" s="13"/>
      <c r="F364" s="13"/>
      <c r="G364" s="13"/>
      <c r="H364" s="13"/>
      <c r="I364" s="13"/>
      <c r="J364" s="13"/>
      <c r="K364" s="13"/>
      <c r="L364" s="13"/>
      <c r="N364" s="13"/>
      <c r="O364" s="13"/>
      <c r="P364" s="13"/>
    </row>
    <row r="365" spans="2:16" ht="15.75" customHeight="1">
      <c r="B365" s="13"/>
      <c r="C365" s="13"/>
      <c r="D365" s="13"/>
      <c r="E365" s="13"/>
      <c r="F365" s="13"/>
      <c r="G365" s="13"/>
      <c r="H365" s="13"/>
      <c r="I365" s="13"/>
      <c r="J365" s="13"/>
      <c r="K365" s="13"/>
      <c r="L365" s="13"/>
      <c r="N365" s="13"/>
      <c r="O365" s="13"/>
      <c r="P365" s="13"/>
    </row>
    <row r="366" spans="2:16" ht="15.75" customHeight="1">
      <c r="B366" s="13"/>
      <c r="C366" s="13"/>
      <c r="D366" s="13"/>
      <c r="E366" s="13"/>
      <c r="F366" s="13"/>
      <c r="G366" s="13"/>
      <c r="H366" s="13"/>
      <c r="I366" s="13"/>
      <c r="J366" s="13"/>
      <c r="K366" s="13"/>
      <c r="L366" s="13"/>
      <c r="N366" s="13"/>
      <c r="O366" s="13"/>
      <c r="P366" s="13"/>
    </row>
    <row r="367" spans="2:16" ht="15.75" customHeight="1">
      <c r="B367" s="13"/>
      <c r="C367" s="13"/>
      <c r="D367" s="13"/>
      <c r="E367" s="13"/>
      <c r="F367" s="13"/>
      <c r="G367" s="13"/>
      <c r="H367" s="13"/>
      <c r="I367" s="13"/>
      <c r="J367" s="13"/>
      <c r="K367" s="13"/>
      <c r="L367" s="13"/>
      <c r="N367" s="13"/>
      <c r="O367" s="13"/>
      <c r="P367" s="13"/>
    </row>
    <row r="368" spans="2:16" ht="15.75" customHeight="1">
      <c r="B368" s="13"/>
      <c r="C368" s="13"/>
      <c r="D368" s="13"/>
      <c r="E368" s="13"/>
      <c r="F368" s="13"/>
      <c r="G368" s="13"/>
      <c r="H368" s="13"/>
      <c r="I368" s="13"/>
      <c r="J368" s="13"/>
      <c r="K368" s="13"/>
      <c r="L368" s="13"/>
      <c r="N368" s="13"/>
      <c r="O368" s="13"/>
      <c r="P368" s="13"/>
    </row>
    <row r="369" spans="2:16" ht="15.75" customHeight="1">
      <c r="B369" s="13"/>
      <c r="C369" s="13"/>
      <c r="D369" s="13"/>
      <c r="E369" s="13"/>
      <c r="F369" s="13"/>
      <c r="G369" s="13"/>
      <c r="H369" s="13"/>
      <c r="I369" s="13"/>
      <c r="J369" s="13"/>
      <c r="K369" s="13"/>
      <c r="L369" s="13"/>
      <c r="N369" s="13"/>
      <c r="O369" s="13"/>
      <c r="P369" s="13"/>
    </row>
    <row r="370" spans="2:16" ht="15.75" customHeight="1">
      <c r="B370" s="13"/>
      <c r="C370" s="13"/>
      <c r="D370" s="13"/>
      <c r="E370" s="13"/>
      <c r="F370" s="13"/>
      <c r="G370" s="13"/>
      <c r="H370" s="13"/>
      <c r="I370" s="13"/>
      <c r="J370" s="13"/>
      <c r="K370" s="13"/>
      <c r="L370" s="13"/>
      <c r="N370" s="13"/>
      <c r="O370" s="13"/>
      <c r="P370" s="13"/>
    </row>
    <row r="371" spans="2:16" ht="15.75" customHeight="1">
      <c r="B371" s="13"/>
      <c r="C371" s="13"/>
      <c r="D371" s="13"/>
      <c r="E371" s="13"/>
      <c r="F371" s="13"/>
      <c r="G371" s="13"/>
      <c r="H371" s="13"/>
      <c r="I371" s="13"/>
      <c r="J371" s="13"/>
      <c r="K371" s="13"/>
      <c r="L371" s="13"/>
      <c r="N371" s="13"/>
      <c r="O371" s="13"/>
      <c r="P371" s="13"/>
    </row>
    <row r="372" spans="2:16" ht="15.75" customHeight="1">
      <c r="B372" s="13"/>
      <c r="C372" s="13"/>
      <c r="D372" s="13"/>
      <c r="E372" s="13"/>
      <c r="F372" s="13"/>
      <c r="G372" s="13"/>
      <c r="H372" s="13"/>
      <c r="I372" s="13"/>
      <c r="J372" s="13"/>
      <c r="K372" s="13"/>
      <c r="L372" s="13"/>
      <c r="N372" s="13"/>
      <c r="O372" s="13"/>
      <c r="P372" s="13"/>
    </row>
    <row r="373" spans="2:16" ht="15.75" customHeight="1">
      <c r="B373" s="13"/>
      <c r="C373" s="13"/>
      <c r="D373" s="13"/>
      <c r="E373" s="13"/>
      <c r="F373" s="13"/>
      <c r="G373" s="13"/>
      <c r="H373" s="13"/>
      <c r="I373" s="13"/>
      <c r="J373" s="13"/>
      <c r="K373" s="13"/>
      <c r="L373" s="13"/>
      <c r="N373" s="13"/>
      <c r="O373" s="13"/>
      <c r="P373" s="13"/>
    </row>
    <row r="374" spans="2:16" ht="15.75" customHeight="1">
      <c r="B374" s="13"/>
      <c r="C374" s="13"/>
      <c r="D374" s="13"/>
      <c r="E374" s="13"/>
      <c r="F374" s="13"/>
      <c r="G374" s="13"/>
      <c r="H374" s="13"/>
      <c r="I374" s="13"/>
      <c r="J374" s="13"/>
      <c r="K374" s="13"/>
      <c r="L374" s="13"/>
      <c r="N374" s="13"/>
      <c r="O374" s="13"/>
      <c r="P374" s="13"/>
    </row>
    <row r="375" spans="2:16" ht="15.75" customHeight="1">
      <c r="B375" s="13"/>
      <c r="C375" s="13"/>
      <c r="D375" s="13"/>
      <c r="E375" s="13"/>
      <c r="F375" s="13"/>
      <c r="G375" s="13"/>
      <c r="H375" s="13"/>
      <c r="I375" s="13"/>
      <c r="J375" s="13"/>
      <c r="K375" s="13"/>
      <c r="L375" s="13"/>
      <c r="N375" s="13"/>
      <c r="O375" s="13"/>
      <c r="P375" s="13"/>
    </row>
    <row r="376" spans="2:16" ht="15.75" customHeight="1">
      <c r="B376" s="13"/>
      <c r="C376" s="13"/>
      <c r="D376" s="13"/>
      <c r="E376" s="13"/>
      <c r="F376" s="13"/>
      <c r="G376" s="13"/>
      <c r="H376" s="13"/>
      <c r="I376" s="13"/>
      <c r="J376" s="13"/>
      <c r="K376" s="13"/>
      <c r="L376" s="13"/>
      <c r="N376" s="13"/>
      <c r="O376" s="13"/>
      <c r="P376" s="13"/>
    </row>
    <row r="377" spans="2:16" ht="15.75" customHeight="1">
      <c r="B377" s="13"/>
      <c r="C377" s="13"/>
      <c r="D377" s="13"/>
      <c r="E377" s="13"/>
      <c r="F377" s="13"/>
      <c r="G377" s="13"/>
      <c r="H377" s="13"/>
      <c r="I377" s="13"/>
      <c r="J377" s="13"/>
      <c r="K377" s="13"/>
      <c r="L377" s="13"/>
      <c r="N377" s="13"/>
      <c r="O377" s="13"/>
      <c r="P377" s="13"/>
    </row>
    <row r="378" spans="2:16" ht="15.75" customHeight="1">
      <c r="B378" s="13"/>
      <c r="C378" s="13"/>
      <c r="D378" s="13"/>
      <c r="E378" s="13"/>
      <c r="F378" s="13"/>
      <c r="G378" s="13"/>
      <c r="H378" s="13"/>
      <c r="I378" s="13"/>
      <c r="J378" s="13"/>
      <c r="K378" s="13"/>
      <c r="L378" s="13"/>
      <c r="N378" s="13"/>
      <c r="O378" s="13"/>
      <c r="P378" s="13"/>
    </row>
    <row r="379" spans="2:16" ht="15.75" customHeight="1">
      <c r="B379" s="13"/>
      <c r="C379" s="13"/>
      <c r="D379" s="13"/>
      <c r="E379" s="13"/>
      <c r="F379" s="13"/>
      <c r="G379" s="13"/>
      <c r="H379" s="13"/>
      <c r="I379" s="13"/>
      <c r="J379" s="13"/>
      <c r="K379" s="13"/>
      <c r="L379" s="13"/>
      <c r="N379" s="13"/>
      <c r="O379" s="13"/>
      <c r="P379" s="13"/>
    </row>
    <row r="380" spans="2:16" ht="15.75" customHeight="1">
      <c r="B380" s="13"/>
      <c r="C380" s="13"/>
      <c r="D380" s="13"/>
      <c r="E380" s="13"/>
      <c r="F380" s="13"/>
      <c r="G380" s="13"/>
      <c r="H380" s="13"/>
      <c r="I380" s="13"/>
      <c r="J380" s="13"/>
      <c r="K380" s="13"/>
      <c r="L380" s="13"/>
      <c r="N380" s="13"/>
      <c r="O380" s="13"/>
      <c r="P380" s="13"/>
    </row>
    <row r="381" spans="2:16" ht="15.75" customHeight="1">
      <c r="B381" s="13"/>
      <c r="C381" s="13"/>
      <c r="D381" s="13"/>
      <c r="E381" s="13"/>
      <c r="F381" s="13"/>
      <c r="G381" s="13"/>
      <c r="H381" s="13"/>
      <c r="I381" s="13"/>
      <c r="J381" s="13"/>
      <c r="K381" s="13"/>
      <c r="L381" s="13"/>
      <c r="N381" s="13"/>
      <c r="O381" s="13"/>
      <c r="P381" s="13"/>
    </row>
    <row r="382" spans="2:16" ht="15.75" customHeight="1">
      <c r="B382" s="13"/>
      <c r="C382" s="13"/>
      <c r="D382" s="13"/>
      <c r="E382" s="13"/>
      <c r="F382" s="13"/>
      <c r="G382" s="13"/>
      <c r="H382" s="13"/>
      <c r="I382" s="13"/>
      <c r="J382" s="13"/>
      <c r="K382" s="13"/>
      <c r="L382" s="13"/>
      <c r="N382" s="13"/>
      <c r="O382" s="13"/>
      <c r="P382" s="13"/>
    </row>
    <row r="383" spans="2:16" ht="15.75" customHeight="1">
      <c r="B383" s="13"/>
      <c r="C383" s="13"/>
      <c r="D383" s="13"/>
      <c r="E383" s="13"/>
      <c r="F383" s="13"/>
      <c r="G383" s="13"/>
      <c r="H383" s="13"/>
      <c r="I383" s="13"/>
      <c r="J383" s="13"/>
      <c r="K383" s="13"/>
      <c r="L383" s="13"/>
      <c r="N383" s="13"/>
      <c r="O383" s="13"/>
      <c r="P383" s="13"/>
    </row>
    <row r="384" spans="2:16" ht="15.75" customHeight="1">
      <c r="B384" s="13"/>
      <c r="C384" s="13"/>
      <c r="D384" s="13"/>
      <c r="E384" s="13"/>
      <c r="F384" s="13"/>
      <c r="G384" s="13"/>
      <c r="H384" s="13"/>
      <c r="I384" s="13"/>
      <c r="J384" s="13"/>
      <c r="K384" s="13"/>
      <c r="L384" s="13"/>
      <c r="N384" s="13"/>
      <c r="O384" s="13"/>
      <c r="P384" s="13"/>
    </row>
    <row r="385" spans="2:16" ht="15.75" customHeight="1">
      <c r="B385" s="13"/>
      <c r="C385" s="13"/>
      <c r="D385" s="13"/>
      <c r="E385" s="13"/>
      <c r="F385" s="13"/>
      <c r="G385" s="13"/>
      <c r="H385" s="13"/>
      <c r="I385" s="13"/>
      <c r="J385" s="13"/>
      <c r="K385" s="13"/>
      <c r="L385" s="13"/>
      <c r="N385" s="13"/>
      <c r="O385" s="13"/>
      <c r="P385" s="13"/>
    </row>
    <row r="386" spans="2:16" ht="15.75" customHeight="1">
      <c r="B386" s="13"/>
      <c r="C386" s="13"/>
      <c r="D386" s="13"/>
      <c r="E386" s="13"/>
      <c r="F386" s="13"/>
      <c r="G386" s="13"/>
      <c r="H386" s="13"/>
      <c r="I386" s="13"/>
      <c r="J386" s="13"/>
      <c r="K386" s="13"/>
      <c r="L386" s="13"/>
      <c r="N386" s="13"/>
      <c r="O386" s="13"/>
      <c r="P386" s="13"/>
    </row>
    <row r="387" spans="2:16" ht="15.75" customHeight="1">
      <c r="B387" s="13"/>
      <c r="C387" s="13"/>
      <c r="D387" s="13"/>
      <c r="E387" s="13"/>
      <c r="F387" s="13"/>
      <c r="G387" s="13"/>
      <c r="H387" s="13"/>
      <c r="I387" s="13"/>
      <c r="J387" s="13"/>
      <c r="K387" s="13"/>
      <c r="L387" s="13"/>
      <c r="N387" s="13"/>
      <c r="O387" s="13"/>
      <c r="P387" s="13"/>
    </row>
    <row r="388" spans="2:16" ht="15.75" customHeight="1">
      <c r="B388" s="13"/>
      <c r="C388" s="13"/>
      <c r="D388" s="13"/>
      <c r="E388" s="13"/>
      <c r="F388" s="13"/>
      <c r="G388" s="13"/>
      <c r="H388" s="13"/>
      <c r="I388" s="13"/>
      <c r="J388" s="13"/>
      <c r="K388" s="13"/>
      <c r="L388" s="13"/>
      <c r="N388" s="13"/>
      <c r="O388" s="13"/>
      <c r="P388" s="13"/>
    </row>
    <row r="389" spans="2:16" ht="15.75" customHeight="1">
      <c r="B389" s="13"/>
      <c r="C389" s="13"/>
      <c r="D389" s="13"/>
      <c r="E389" s="13"/>
      <c r="F389" s="13"/>
      <c r="G389" s="13"/>
      <c r="H389" s="13"/>
      <c r="I389" s="13"/>
      <c r="J389" s="13"/>
      <c r="K389" s="13"/>
      <c r="L389" s="13"/>
      <c r="N389" s="13"/>
      <c r="O389" s="13"/>
      <c r="P389" s="13"/>
    </row>
    <row r="390" spans="2:16" ht="15.75" customHeight="1">
      <c r="B390" s="13"/>
      <c r="C390" s="13"/>
      <c r="D390" s="13"/>
      <c r="E390" s="13"/>
      <c r="F390" s="13"/>
      <c r="G390" s="13"/>
      <c r="H390" s="13"/>
      <c r="I390" s="13"/>
      <c r="J390" s="13"/>
      <c r="K390" s="13"/>
      <c r="L390" s="13"/>
      <c r="N390" s="13"/>
      <c r="O390" s="13"/>
      <c r="P390" s="13"/>
    </row>
    <row r="391" spans="2:16" ht="15.75" customHeight="1">
      <c r="B391" s="13"/>
      <c r="C391" s="13"/>
      <c r="D391" s="13"/>
      <c r="E391" s="13"/>
      <c r="F391" s="13"/>
      <c r="G391" s="13"/>
      <c r="H391" s="13"/>
      <c r="I391" s="13"/>
      <c r="J391" s="13"/>
      <c r="K391" s="13"/>
      <c r="L391" s="13"/>
      <c r="N391" s="13"/>
      <c r="O391" s="13"/>
      <c r="P391" s="13"/>
    </row>
    <row r="392" spans="2:16" ht="15.75" customHeight="1">
      <c r="B392" s="13"/>
      <c r="C392" s="13"/>
      <c r="D392" s="13"/>
      <c r="E392" s="13"/>
      <c r="F392" s="13"/>
      <c r="G392" s="13"/>
      <c r="H392" s="13"/>
      <c r="I392" s="13"/>
      <c r="J392" s="13"/>
      <c r="K392" s="13"/>
      <c r="L392" s="13"/>
      <c r="N392" s="13"/>
      <c r="O392" s="13"/>
      <c r="P392" s="13"/>
    </row>
    <row r="393" spans="2:16" ht="15.75" customHeight="1">
      <c r="B393" s="13"/>
      <c r="C393" s="13"/>
      <c r="D393" s="13"/>
      <c r="E393" s="13"/>
      <c r="F393" s="13"/>
      <c r="G393" s="13"/>
      <c r="H393" s="13"/>
      <c r="I393" s="13"/>
      <c r="J393" s="13"/>
      <c r="K393" s="13"/>
      <c r="L393" s="13"/>
      <c r="N393" s="13"/>
      <c r="O393" s="13"/>
      <c r="P393" s="13"/>
    </row>
    <row r="394" spans="2:16" ht="15.75" customHeight="1">
      <c r="B394" s="13"/>
      <c r="C394" s="13"/>
      <c r="D394" s="13"/>
      <c r="E394" s="13"/>
      <c r="F394" s="13"/>
      <c r="G394" s="13"/>
      <c r="H394" s="13"/>
      <c r="I394" s="13"/>
      <c r="J394" s="13"/>
      <c r="K394" s="13"/>
      <c r="L394" s="13"/>
      <c r="N394" s="13"/>
      <c r="O394" s="13"/>
      <c r="P394" s="13"/>
    </row>
    <row r="395" spans="2:16" ht="15.75" customHeight="1">
      <c r="B395" s="13"/>
      <c r="C395" s="13"/>
      <c r="D395" s="13"/>
      <c r="E395" s="13"/>
      <c r="F395" s="13"/>
      <c r="G395" s="13"/>
      <c r="H395" s="13"/>
      <c r="I395" s="13"/>
      <c r="J395" s="13"/>
      <c r="K395" s="13"/>
      <c r="L395" s="13"/>
      <c r="N395" s="13"/>
      <c r="O395" s="13"/>
      <c r="P395" s="13"/>
    </row>
    <row r="396" spans="2:16" ht="15.75" customHeight="1">
      <c r="B396" s="13"/>
      <c r="C396" s="13"/>
      <c r="D396" s="13"/>
      <c r="E396" s="13"/>
      <c r="F396" s="13"/>
      <c r="G396" s="13"/>
      <c r="H396" s="13"/>
      <c r="I396" s="13"/>
      <c r="J396" s="13"/>
      <c r="K396" s="13"/>
      <c r="L396" s="13"/>
      <c r="N396" s="13"/>
      <c r="O396" s="13"/>
      <c r="P396" s="13"/>
    </row>
    <row r="397" spans="2:16" ht="15.75" customHeight="1">
      <c r="B397" s="13"/>
      <c r="C397" s="13"/>
      <c r="D397" s="13"/>
      <c r="E397" s="13"/>
      <c r="F397" s="13"/>
      <c r="G397" s="13"/>
      <c r="H397" s="13"/>
      <c r="I397" s="13"/>
      <c r="J397" s="13"/>
      <c r="K397" s="13"/>
      <c r="L397" s="13"/>
      <c r="N397" s="13"/>
      <c r="O397" s="13"/>
      <c r="P397" s="13"/>
    </row>
    <row r="398" spans="2:16" ht="15.75" customHeight="1">
      <c r="B398" s="13"/>
      <c r="C398" s="13"/>
      <c r="D398" s="13"/>
      <c r="E398" s="13"/>
      <c r="F398" s="13"/>
      <c r="G398" s="13"/>
      <c r="H398" s="13"/>
      <c r="I398" s="13"/>
      <c r="J398" s="13"/>
      <c r="K398" s="13"/>
      <c r="L398" s="13"/>
      <c r="N398" s="13"/>
      <c r="O398" s="13"/>
      <c r="P398" s="13"/>
    </row>
    <row r="399" spans="2:16" ht="15.75" customHeight="1">
      <c r="B399" s="13"/>
      <c r="C399" s="13"/>
      <c r="D399" s="13"/>
      <c r="E399" s="13"/>
      <c r="F399" s="13"/>
      <c r="G399" s="13"/>
      <c r="H399" s="13"/>
      <c r="I399" s="13"/>
      <c r="J399" s="13"/>
      <c r="K399" s="13"/>
      <c r="L399" s="13"/>
      <c r="N399" s="13"/>
      <c r="O399" s="13"/>
      <c r="P399" s="13"/>
    </row>
    <row r="400" spans="2:16" ht="15.75" customHeight="1">
      <c r="B400" s="13"/>
      <c r="C400" s="13"/>
      <c r="D400" s="13"/>
      <c r="E400" s="13"/>
      <c r="F400" s="13"/>
      <c r="G400" s="13"/>
      <c r="H400" s="13"/>
      <c r="I400" s="13"/>
      <c r="J400" s="13"/>
      <c r="K400" s="13"/>
      <c r="L400" s="13"/>
      <c r="N400" s="13"/>
      <c r="O400" s="13"/>
      <c r="P400" s="13"/>
    </row>
    <row r="401" spans="2:16" ht="15.75" customHeight="1">
      <c r="B401" s="13"/>
      <c r="C401" s="13"/>
      <c r="D401" s="13"/>
      <c r="E401" s="13"/>
      <c r="F401" s="13"/>
      <c r="G401" s="13"/>
      <c r="H401" s="13"/>
      <c r="I401" s="13"/>
      <c r="J401" s="13"/>
      <c r="K401" s="13"/>
      <c r="L401" s="13"/>
      <c r="N401" s="13"/>
      <c r="O401" s="13"/>
      <c r="P401" s="13"/>
    </row>
    <row r="402" spans="2:16" ht="15.75" customHeight="1">
      <c r="B402" s="13"/>
      <c r="C402" s="13"/>
      <c r="D402" s="13"/>
      <c r="E402" s="13"/>
      <c r="F402" s="13"/>
      <c r="G402" s="13"/>
      <c r="H402" s="13"/>
      <c r="I402" s="13"/>
      <c r="J402" s="13"/>
      <c r="K402" s="13"/>
      <c r="L402" s="13"/>
      <c r="N402" s="13"/>
      <c r="O402" s="13"/>
      <c r="P402" s="13"/>
    </row>
    <row r="403" spans="2:16" ht="15.75" customHeight="1">
      <c r="B403" s="13"/>
      <c r="C403" s="13"/>
      <c r="D403" s="13"/>
      <c r="E403" s="13"/>
      <c r="F403" s="13"/>
      <c r="G403" s="13"/>
      <c r="H403" s="13"/>
      <c r="I403" s="13"/>
      <c r="J403" s="13"/>
      <c r="K403" s="13"/>
      <c r="L403" s="13"/>
      <c r="N403" s="13"/>
      <c r="O403" s="13"/>
      <c r="P403" s="13"/>
    </row>
    <row r="404" spans="2:16" ht="15.75" customHeight="1">
      <c r="B404" s="13"/>
      <c r="C404" s="13"/>
      <c r="D404" s="13"/>
      <c r="E404" s="13"/>
      <c r="F404" s="13"/>
      <c r="G404" s="13"/>
      <c r="H404" s="13"/>
      <c r="I404" s="13"/>
      <c r="J404" s="13"/>
      <c r="K404" s="13"/>
      <c r="L404" s="13"/>
      <c r="N404" s="13"/>
      <c r="O404" s="13"/>
      <c r="P404" s="13"/>
    </row>
    <row r="405" spans="2:16" ht="15.75" customHeight="1">
      <c r="B405" s="13"/>
      <c r="C405" s="13"/>
      <c r="D405" s="13"/>
      <c r="E405" s="13"/>
      <c r="F405" s="13"/>
      <c r="G405" s="13"/>
      <c r="H405" s="13"/>
      <c r="I405" s="13"/>
      <c r="J405" s="13"/>
      <c r="K405" s="13"/>
      <c r="L405" s="13"/>
      <c r="N405" s="13"/>
      <c r="O405" s="13"/>
      <c r="P405" s="13"/>
    </row>
    <row r="406" spans="2:16" ht="15.75" customHeight="1">
      <c r="B406" s="13"/>
      <c r="C406" s="13"/>
      <c r="D406" s="13"/>
      <c r="E406" s="13"/>
      <c r="F406" s="13"/>
      <c r="G406" s="13"/>
      <c r="H406" s="13"/>
      <c r="I406" s="13"/>
      <c r="J406" s="13"/>
      <c r="K406" s="13"/>
      <c r="L406" s="13"/>
      <c r="N406" s="13"/>
      <c r="O406" s="13"/>
      <c r="P406" s="13"/>
    </row>
    <row r="407" spans="2:16" ht="15.75" customHeight="1">
      <c r="B407" s="13"/>
      <c r="C407" s="13"/>
      <c r="D407" s="13"/>
      <c r="E407" s="13"/>
      <c r="F407" s="13"/>
      <c r="G407" s="13"/>
      <c r="H407" s="13"/>
      <c r="I407" s="13"/>
      <c r="J407" s="13"/>
      <c r="K407" s="13"/>
      <c r="L407" s="13"/>
      <c r="N407" s="13"/>
      <c r="O407" s="13"/>
      <c r="P407" s="13"/>
    </row>
    <row r="408" spans="2:16" ht="15.75" customHeight="1">
      <c r="B408" s="13"/>
      <c r="C408" s="13"/>
      <c r="D408" s="13"/>
      <c r="E408" s="13"/>
      <c r="F408" s="13"/>
      <c r="G408" s="13"/>
      <c r="H408" s="13"/>
      <c r="I408" s="13"/>
      <c r="J408" s="13"/>
      <c r="K408" s="13"/>
      <c r="L408" s="13"/>
      <c r="N408" s="13"/>
      <c r="O408" s="13"/>
      <c r="P408" s="13"/>
    </row>
    <row r="409" spans="2:16" ht="15.75" customHeight="1">
      <c r="B409" s="13"/>
      <c r="C409" s="13"/>
      <c r="D409" s="13"/>
      <c r="E409" s="13"/>
      <c r="F409" s="13"/>
      <c r="G409" s="13"/>
      <c r="H409" s="13"/>
      <c r="I409" s="13"/>
      <c r="J409" s="13"/>
      <c r="K409" s="13"/>
      <c r="L409" s="13"/>
      <c r="N409" s="13"/>
      <c r="O409" s="13"/>
      <c r="P409" s="13"/>
    </row>
    <row r="410" spans="2:16" ht="15.75" customHeight="1">
      <c r="B410" s="13"/>
      <c r="C410" s="13"/>
      <c r="D410" s="13"/>
      <c r="E410" s="13"/>
      <c r="F410" s="13"/>
      <c r="G410" s="13"/>
      <c r="H410" s="13"/>
      <c r="I410" s="13"/>
      <c r="J410" s="13"/>
      <c r="K410" s="13"/>
      <c r="L410" s="13"/>
      <c r="N410" s="13"/>
      <c r="O410" s="13"/>
      <c r="P410" s="13"/>
    </row>
    <row r="411" spans="2:16" ht="15.75" customHeight="1">
      <c r="B411" s="13"/>
      <c r="C411" s="13"/>
      <c r="D411" s="13"/>
      <c r="E411" s="13"/>
      <c r="F411" s="13"/>
      <c r="G411" s="13"/>
      <c r="H411" s="13"/>
      <c r="I411" s="13"/>
      <c r="J411" s="13"/>
      <c r="K411" s="13"/>
      <c r="L411" s="13"/>
      <c r="N411" s="13"/>
      <c r="O411" s="13"/>
      <c r="P411" s="13"/>
    </row>
    <row r="412" spans="2:16" ht="15.75" customHeight="1">
      <c r="B412" s="13"/>
      <c r="C412" s="13"/>
      <c r="D412" s="13"/>
      <c r="E412" s="13"/>
      <c r="F412" s="13"/>
      <c r="G412" s="13"/>
      <c r="H412" s="13"/>
      <c r="I412" s="13"/>
      <c r="J412" s="13"/>
      <c r="K412" s="13"/>
      <c r="L412" s="13"/>
      <c r="N412" s="13"/>
      <c r="O412" s="13"/>
      <c r="P412" s="13"/>
    </row>
    <row r="413" spans="2:16" ht="15.75" customHeight="1">
      <c r="B413" s="13"/>
      <c r="C413" s="13"/>
      <c r="D413" s="13"/>
      <c r="E413" s="13"/>
      <c r="F413" s="13"/>
      <c r="G413" s="13"/>
      <c r="H413" s="13"/>
      <c r="I413" s="13"/>
      <c r="J413" s="13"/>
      <c r="K413" s="13"/>
      <c r="L413" s="13"/>
      <c r="N413" s="13"/>
      <c r="O413" s="13"/>
      <c r="P413" s="13"/>
    </row>
    <row r="414" spans="2:16" ht="15.75" customHeight="1">
      <c r="B414" s="13"/>
      <c r="C414" s="13"/>
      <c r="D414" s="13"/>
      <c r="E414" s="13"/>
      <c r="F414" s="13"/>
      <c r="G414" s="13"/>
      <c r="H414" s="13"/>
      <c r="I414" s="13"/>
      <c r="J414" s="13"/>
      <c r="K414" s="13"/>
      <c r="L414" s="13"/>
      <c r="N414" s="13"/>
      <c r="O414" s="13"/>
      <c r="P414" s="13"/>
    </row>
    <row r="415" spans="2:16" ht="15.75" customHeight="1">
      <c r="B415" s="13"/>
      <c r="C415" s="13"/>
      <c r="D415" s="13"/>
      <c r="E415" s="13"/>
      <c r="F415" s="13"/>
      <c r="G415" s="13"/>
      <c r="H415" s="13"/>
      <c r="I415" s="13"/>
      <c r="J415" s="13"/>
      <c r="K415" s="13"/>
      <c r="L415" s="13"/>
      <c r="N415" s="13"/>
      <c r="O415" s="13"/>
      <c r="P415" s="13"/>
    </row>
    <row r="416" spans="2:16" ht="15.75" customHeight="1">
      <c r="B416" s="13"/>
      <c r="C416" s="13"/>
      <c r="D416" s="13"/>
      <c r="E416" s="13"/>
      <c r="F416" s="13"/>
      <c r="G416" s="13"/>
      <c r="H416" s="13"/>
      <c r="I416" s="13"/>
      <c r="J416" s="13"/>
      <c r="K416" s="13"/>
      <c r="L416" s="13"/>
      <c r="N416" s="13"/>
      <c r="O416" s="13"/>
      <c r="P416" s="13"/>
    </row>
    <row r="417" spans="2:16" ht="15.75" customHeight="1">
      <c r="B417" s="13"/>
      <c r="C417" s="13"/>
      <c r="D417" s="13"/>
      <c r="E417" s="13"/>
      <c r="F417" s="13"/>
      <c r="G417" s="13"/>
      <c r="H417" s="13"/>
      <c r="I417" s="13"/>
      <c r="J417" s="13"/>
      <c r="K417" s="13"/>
      <c r="L417" s="13"/>
      <c r="N417" s="13"/>
      <c r="O417" s="13"/>
      <c r="P417" s="13"/>
    </row>
    <row r="418" spans="2:16" ht="15.75" customHeight="1">
      <c r="B418" s="13"/>
      <c r="C418" s="13"/>
      <c r="D418" s="13"/>
      <c r="E418" s="13"/>
      <c r="F418" s="13"/>
      <c r="G418" s="13"/>
      <c r="H418" s="13"/>
      <c r="I418" s="13"/>
      <c r="J418" s="13"/>
      <c r="K418" s="13"/>
      <c r="L418" s="13"/>
      <c r="N418" s="13"/>
      <c r="O418" s="13"/>
      <c r="P418" s="13"/>
    </row>
    <row r="419" spans="2:16" ht="15.75" customHeight="1">
      <c r="B419" s="13"/>
      <c r="C419" s="13"/>
      <c r="D419" s="13"/>
      <c r="E419" s="13"/>
      <c r="F419" s="13"/>
      <c r="G419" s="13"/>
      <c r="H419" s="13"/>
      <c r="I419" s="13"/>
      <c r="J419" s="13"/>
      <c r="K419" s="13"/>
      <c r="L419" s="13"/>
      <c r="N419" s="13"/>
      <c r="O419" s="13"/>
      <c r="P419" s="13"/>
    </row>
    <row r="420" spans="2:16" ht="15.75" customHeight="1">
      <c r="B420" s="13"/>
      <c r="C420" s="13"/>
      <c r="D420" s="13"/>
      <c r="E420" s="13"/>
      <c r="F420" s="13"/>
      <c r="G420" s="13"/>
      <c r="H420" s="13"/>
      <c r="I420" s="13"/>
      <c r="J420" s="13"/>
      <c r="K420" s="13"/>
      <c r="L420" s="13"/>
      <c r="N420" s="13"/>
      <c r="O420" s="13"/>
      <c r="P420" s="13"/>
    </row>
    <row r="421" spans="2:16" ht="15.75" customHeight="1">
      <c r="B421" s="13"/>
      <c r="C421" s="13"/>
      <c r="D421" s="13"/>
      <c r="E421" s="13"/>
      <c r="F421" s="13"/>
      <c r="G421" s="13"/>
      <c r="H421" s="13"/>
      <c r="I421" s="13"/>
      <c r="J421" s="13"/>
      <c r="K421" s="13"/>
      <c r="L421" s="13"/>
      <c r="N421" s="13"/>
      <c r="O421" s="13"/>
      <c r="P421" s="13"/>
    </row>
    <row r="422" spans="2:16" ht="15.75" customHeight="1">
      <c r="B422" s="13"/>
      <c r="C422" s="13"/>
      <c r="D422" s="13"/>
      <c r="E422" s="13"/>
      <c r="F422" s="13"/>
      <c r="G422" s="13"/>
      <c r="H422" s="13"/>
      <c r="I422" s="13"/>
      <c r="J422" s="13"/>
      <c r="K422" s="13"/>
      <c r="L422" s="13"/>
      <c r="N422" s="13"/>
      <c r="O422" s="13"/>
      <c r="P422" s="13"/>
    </row>
    <row r="423" spans="2:16" ht="15.75" customHeight="1">
      <c r="B423" s="13"/>
      <c r="C423" s="13"/>
      <c r="D423" s="13"/>
      <c r="E423" s="13"/>
      <c r="F423" s="13"/>
      <c r="G423" s="13"/>
      <c r="H423" s="13"/>
      <c r="I423" s="13"/>
      <c r="J423" s="13"/>
      <c r="K423" s="13"/>
      <c r="L423" s="13"/>
      <c r="N423" s="13"/>
      <c r="O423" s="13"/>
      <c r="P423" s="13"/>
    </row>
    <row r="424" spans="2:16" ht="15.75" customHeight="1">
      <c r="B424" s="13"/>
      <c r="C424" s="13"/>
      <c r="D424" s="13"/>
      <c r="E424" s="13"/>
      <c r="F424" s="13"/>
      <c r="G424" s="13"/>
      <c r="H424" s="13"/>
      <c r="I424" s="13"/>
      <c r="J424" s="13"/>
      <c r="K424" s="13"/>
      <c r="L424" s="13"/>
      <c r="N424" s="13"/>
      <c r="O424" s="13"/>
      <c r="P424" s="13"/>
    </row>
    <row r="425" spans="2:16" ht="15.75" customHeight="1">
      <c r="B425" s="13"/>
      <c r="C425" s="13"/>
      <c r="D425" s="13"/>
      <c r="E425" s="13"/>
      <c r="F425" s="13"/>
      <c r="G425" s="13"/>
      <c r="H425" s="13"/>
      <c r="I425" s="13"/>
      <c r="J425" s="13"/>
      <c r="K425" s="13"/>
      <c r="L425" s="13"/>
      <c r="N425" s="13"/>
      <c r="O425" s="13"/>
      <c r="P425" s="13"/>
    </row>
    <row r="426" spans="2:16" ht="15.75" customHeight="1">
      <c r="B426" s="13"/>
      <c r="C426" s="13"/>
      <c r="D426" s="13"/>
      <c r="E426" s="13"/>
      <c r="F426" s="13"/>
      <c r="G426" s="13"/>
      <c r="H426" s="13"/>
      <c r="I426" s="13"/>
      <c r="J426" s="13"/>
      <c r="K426" s="13"/>
      <c r="L426" s="13"/>
      <c r="N426" s="13"/>
      <c r="O426" s="13"/>
      <c r="P426" s="13"/>
    </row>
    <row r="427" spans="2:16" ht="15.75" customHeight="1">
      <c r="B427" s="13"/>
      <c r="C427" s="13"/>
      <c r="D427" s="13"/>
      <c r="E427" s="13"/>
      <c r="F427" s="13"/>
      <c r="G427" s="13"/>
      <c r="H427" s="13"/>
      <c r="I427" s="13"/>
      <c r="J427" s="13"/>
      <c r="K427" s="13"/>
      <c r="L427" s="13"/>
      <c r="N427" s="13"/>
      <c r="O427" s="13"/>
      <c r="P427" s="13"/>
    </row>
    <row r="428" spans="2:16" ht="15.75" customHeight="1">
      <c r="B428" s="13"/>
      <c r="C428" s="13"/>
      <c r="D428" s="13"/>
      <c r="E428" s="13"/>
      <c r="F428" s="13"/>
      <c r="G428" s="13"/>
      <c r="H428" s="13"/>
      <c r="I428" s="13"/>
      <c r="J428" s="13"/>
      <c r="K428" s="13"/>
      <c r="L428" s="13"/>
      <c r="N428" s="13"/>
      <c r="O428" s="13"/>
      <c r="P428" s="13"/>
    </row>
    <row r="429" spans="2:16" ht="15.75" customHeight="1">
      <c r="B429" s="13"/>
      <c r="C429" s="13"/>
      <c r="D429" s="13"/>
      <c r="E429" s="13"/>
      <c r="F429" s="13"/>
      <c r="G429" s="13"/>
      <c r="H429" s="13"/>
      <c r="I429" s="13"/>
      <c r="J429" s="13"/>
      <c r="K429" s="13"/>
      <c r="L429" s="13"/>
      <c r="N429" s="13"/>
      <c r="O429" s="13"/>
      <c r="P429" s="13"/>
    </row>
    <row r="430" spans="2:16" ht="15.75" customHeight="1">
      <c r="B430" s="13"/>
      <c r="C430" s="13"/>
      <c r="D430" s="13"/>
      <c r="E430" s="13"/>
      <c r="F430" s="13"/>
      <c r="G430" s="13"/>
      <c r="H430" s="13"/>
      <c r="I430" s="13"/>
      <c r="J430" s="13"/>
      <c r="K430" s="13"/>
      <c r="L430" s="13"/>
      <c r="N430" s="13"/>
      <c r="O430" s="13"/>
      <c r="P430" s="13"/>
    </row>
    <row r="431" spans="2:16" ht="15.75" customHeight="1">
      <c r="B431" s="13"/>
      <c r="C431" s="13"/>
      <c r="D431" s="13"/>
      <c r="E431" s="13"/>
      <c r="F431" s="13"/>
      <c r="G431" s="13"/>
      <c r="H431" s="13"/>
      <c r="I431" s="13"/>
      <c r="J431" s="13"/>
      <c r="K431" s="13"/>
      <c r="L431" s="13"/>
      <c r="N431" s="13"/>
      <c r="O431" s="13"/>
      <c r="P431" s="13"/>
    </row>
    <row r="432" spans="2:16" ht="15.75" customHeight="1">
      <c r="B432" s="13"/>
      <c r="C432" s="13"/>
      <c r="D432" s="13"/>
      <c r="E432" s="13"/>
      <c r="F432" s="13"/>
      <c r="G432" s="13"/>
      <c r="H432" s="13"/>
      <c r="I432" s="13"/>
      <c r="J432" s="13"/>
      <c r="K432" s="13"/>
      <c r="L432" s="13"/>
      <c r="N432" s="13"/>
      <c r="O432" s="13"/>
      <c r="P432" s="13"/>
    </row>
    <row r="433" spans="2:16" ht="15.75" customHeight="1">
      <c r="B433" s="13"/>
      <c r="C433" s="13"/>
      <c r="D433" s="13"/>
      <c r="E433" s="13"/>
      <c r="F433" s="13"/>
      <c r="G433" s="13"/>
      <c r="H433" s="13"/>
      <c r="I433" s="13"/>
      <c r="J433" s="13"/>
      <c r="K433" s="13"/>
      <c r="L433" s="13"/>
      <c r="N433" s="13"/>
      <c r="O433" s="13"/>
      <c r="P433" s="13"/>
    </row>
    <row r="434" spans="2:16" ht="15.75" customHeight="1">
      <c r="B434" s="13"/>
      <c r="C434" s="13"/>
      <c r="D434" s="13"/>
      <c r="E434" s="13"/>
      <c r="F434" s="13"/>
      <c r="G434" s="13"/>
      <c r="H434" s="13"/>
      <c r="I434" s="13"/>
      <c r="J434" s="13"/>
      <c r="K434" s="13"/>
      <c r="L434" s="13"/>
      <c r="N434" s="13"/>
      <c r="O434" s="13"/>
      <c r="P434" s="13"/>
    </row>
    <row r="435" spans="2:16" ht="15.75" customHeight="1">
      <c r="B435" s="13"/>
      <c r="C435" s="13"/>
      <c r="D435" s="13"/>
      <c r="E435" s="13"/>
      <c r="F435" s="13"/>
      <c r="G435" s="13"/>
      <c r="H435" s="13"/>
      <c r="I435" s="13"/>
      <c r="J435" s="13"/>
      <c r="K435" s="13"/>
      <c r="L435" s="13"/>
      <c r="N435" s="13"/>
      <c r="O435" s="13"/>
      <c r="P435" s="13"/>
    </row>
    <row r="436" spans="2:16" ht="15.75" customHeight="1">
      <c r="B436" s="13"/>
      <c r="C436" s="13"/>
      <c r="D436" s="13"/>
      <c r="E436" s="13"/>
      <c r="F436" s="13"/>
      <c r="G436" s="13"/>
      <c r="H436" s="13"/>
      <c r="I436" s="13"/>
      <c r="J436" s="13"/>
      <c r="K436" s="13"/>
      <c r="L436" s="13"/>
      <c r="N436" s="13"/>
      <c r="O436" s="13"/>
      <c r="P436" s="13"/>
    </row>
    <row r="437" spans="2:16" ht="15.75" customHeight="1">
      <c r="B437" s="13"/>
      <c r="C437" s="13"/>
      <c r="D437" s="13"/>
      <c r="E437" s="13"/>
      <c r="F437" s="13"/>
      <c r="G437" s="13"/>
      <c r="H437" s="13"/>
      <c r="I437" s="13"/>
      <c r="J437" s="13"/>
      <c r="K437" s="13"/>
      <c r="L437" s="13"/>
      <c r="N437" s="13"/>
      <c r="O437" s="13"/>
      <c r="P437" s="13"/>
    </row>
    <row r="438" spans="2:16" ht="15.75" customHeight="1">
      <c r="B438" s="13"/>
      <c r="C438" s="13"/>
      <c r="D438" s="13"/>
      <c r="E438" s="13"/>
      <c r="F438" s="13"/>
      <c r="G438" s="13"/>
      <c r="H438" s="13"/>
      <c r="I438" s="13"/>
      <c r="J438" s="13"/>
      <c r="K438" s="13"/>
      <c r="L438" s="13"/>
      <c r="N438" s="13"/>
      <c r="O438" s="13"/>
      <c r="P438" s="13"/>
    </row>
    <row r="439" spans="2:16" ht="15.75" customHeight="1">
      <c r="B439" s="13"/>
      <c r="C439" s="13"/>
      <c r="D439" s="13"/>
      <c r="E439" s="13"/>
      <c r="F439" s="13"/>
      <c r="G439" s="13"/>
      <c r="H439" s="13"/>
      <c r="I439" s="13"/>
      <c r="J439" s="13"/>
      <c r="K439" s="13"/>
      <c r="L439" s="13"/>
      <c r="N439" s="13"/>
      <c r="O439" s="13"/>
      <c r="P439" s="13"/>
    </row>
    <row r="440" spans="2:16" ht="15.75" customHeight="1">
      <c r="B440" s="13"/>
      <c r="C440" s="13"/>
      <c r="D440" s="13"/>
      <c r="E440" s="13"/>
      <c r="F440" s="13"/>
      <c r="G440" s="13"/>
      <c r="H440" s="13"/>
      <c r="I440" s="13"/>
      <c r="J440" s="13"/>
      <c r="K440" s="13"/>
      <c r="L440" s="13"/>
      <c r="N440" s="13"/>
      <c r="O440" s="13"/>
      <c r="P440" s="13"/>
    </row>
    <row r="441" spans="2:16" ht="15.75" customHeight="1">
      <c r="B441" s="13"/>
      <c r="C441" s="13"/>
      <c r="D441" s="13"/>
      <c r="E441" s="13"/>
      <c r="F441" s="13"/>
      <c r="G441" s="13"/>
      <c r="H441" s="13"/>
      <c r="I441" s="13"/>
      <c r="J441" s="13"/>
      <c r="K441" s="13"/>
      <c r="L441" s="13"/>
      <c r="N441" s="13"/>
      <c r="O441" s="13"/>
      <c r="P441" s="13"/>
    </row>
    <row r="442" spans="2:16" ht="15.75" customHeight="1">
      <c r="B442" s="13"/>
      <c r="C442" s="13"/>
      <c r="D442" s="13"/>
      <c r="E442" s="13"/>
      <c r="F442" s="13"/>
      <c r="G442" s="13"/>
      <c r="H442" s="13"/>
      <c r="I442" s="13"/>
      <c r="J442" s="13"/>
      <c r="K442" s="13"/>
      <c r="L442" s="13"/>
      <c r="N442" s="13"/>
      <c r="O442" s="13"/>
      <c r="P442" s="13"/>
    </row>
    <row r="443" spans="2:16" ht="15.75" customHeight="1">
      <c r="B443" s="13"/>
      <c r="C443" s="13"/>
      <c r="D443" s="13"/>
      <c r="E443" s="13"/>
      <c r="F443" s="13"/>
      <c r="G443" s="13"/>
      <c r="H443" s="13"/>
      <c r="I443" s="13"/>
      <c r="J443" s="13"/>
      <c r="K443" s="13"/>
      <c r="L443" s="13"/>
      <c r="N443" s="13"/>
      <c r="O443" s="13"/>
      <c r="P443" s="13"/>
    </row>
    <row r="444" spans="2:16" ht="15.75" customHeight="1">
      <c r="B444" s="13"/>
      <c r="C444" s="13"/>
      <c r="D444" s="13"/>
      <c r="E444" s="13"/>
      <c r="F444" s="13"/>
      <c r="G444" s="13"/>
      <c r="H444" s="13"/>
      <c r="I444" s="13"/>
      <c r="J444" s="13"/>
      <c r="K444" s="13"/>
      <c r="L444" s="13"/>
      <c r="N444" s="13"/>
      <c r="O444" s="13"/>
      <c r="P444" s="13"/>
    </row>
    <row r="445" spans="2:16" ht="15.75" customHeight="1">
      <c r="B445" s="13"/>
      <c r="C445" s="13"/>
      <c r="D445" s="13"/>
      <c r="E445" s="13"/>
      <c r="F445" s="13"/>
      <c r="G445" s="13"/>
      <c r="H445" s="13"/>
      <c r="I445" s="13"/>
      <c r="J445" s="13"/>
      <c r="K445" s="13"/>
      <c r="L445" s="13"/>
      <c r="N445" s="13"/>
      <c r="O445" s="13"/>
      <c r="P445" s="13"/>
    </row>
    <row r="446" spans="2:16" ht="15.75" customHeight="1">
      <c r="B446" s="13"/>
      <c r="C446" s="13"/>
      <c r="D446" s="13"/>
      <c r="E446" s="13"/>
      <c r="F446" s="13"/>
      <c r="G446" s="13"/>
      <c r="H446" s="13"/>
      <c r="I446" s="13"/>
      <c r="J446" s="13"/>
      <c r="K446" s="13"/>
      <c r="L446" s="13"/>
      <c r="N446" s="13"/>
      <c r="O446" s="13"/>
      <c r="P446" s="13"/>
    </row>
    <row r="447" spans="2:16" ht="15.75" customHeight="1">
      <c r="B447" s="13"/>
      <c r="C447" s="13"/>
      <c r="D447" s="13"/>
      <c r="E447" s="13"/>
      <c r="F447" s="13"/>
      <c r="G447" s="13"/>
      <c r="H447" s="13"/>
      <c r="I447" s="13"/>
      <c r="J447" s="13"/>
      <c r="K447" s="13"/>
      <c r="L447" s="13"/>
      <c r="N447" s="13"/>
      <c r="O447" s="13"/>
      <c r="P447" s="13"/>
    </row>
    <row r="448" spans="2:16" ht="15.75" customHeight="1">
      <c r="B448" s="13"/>
      <c r="C448" s="13"/>
      <c r="D448" s="13"/>
      <c r="E448" s="13"/>
      <c r="F448" s="13"/>
      <c r="G448" s="13"/>
      <c r="H448" s="13"/>
      <c r="I448" s="13"/>
      <c r="J448" s="13"/>
      <c r="K448" s="13"/>
      <c r="L448" s="13"/>
      <c r="N448" s="13"/>
      <c r="O448" s="13"/>
      <c r="P448" s="13"/>
    </row>
    <row r="449" spans="2:16" ht="15.75" customHeight="1">
      <c r="B449" s="13"/>
      <c r="C449" s="13"/>
      <c r="D449" s="13"/>
      <c r="E449" s="13"/>
      <c r="F449" s="13"/>
      <c r="G449" s="13"/>
      <c r="H449" s="13"/>
      <c r="I449" s="13"/>
      <c r="J449" s="13"/>
      <c r="K449" s="13"/>
      <c r="L449" s="13"/>
      <c r="N449" s="13"/>
      <c r="O449" s="13"/>
      <c r="P449" s="13"/>
    </row>
    <row r="450" spans="2:16" ht="15.75" customHeight="1">
      <c r="B450" s="13"/>
      <c r="C450" s="13"/>
      <c r="D450" s="13"/>
      <c r="E450" s="13"/>
      <c r="F450" s="13"/>
      <c r="G450" s="13"/>
      <c r="H450" s="13"/>
      <c r="I450" s="13"/>
      <c r="J450" s="13"/>
      <c r="K450" s="13"/>
      <c r="L450" s="13"/>
      <c r="N450" s="13"/>
      <c r="O450" s="13"/>
      <c r="P450" s="13"/>
    </row>
    <row r="451" spans="2:16" ht="15.75" customHeight="1">
      <c r="B451" s="13"/>
      <c r="C451" s="13"/>
      <c r="D451" s="13"/>
      <c r="E451" s="13"/>
      <c r="F451" s="13"/>
      <c r="G451" s="13"/>
      <c r="H451" s="13"/>
      <c r="I451" s="13"/>
      <c r="J451" s="13"/>
      <c r="K451" s="13"/>
      <c r="L451" s="13"/>
      <c r="N451" s="13"/>
      <c r="O451" s="13"/>
      <c r="P451" s="13"/>
    </row>
    <row r="452" spans="2:16" ht="15.75" customHeight="1">
      <c r="B452" s="13"/>
      <c r="C452" s="13"/>
      <c r="D452" s="13"/>
      <c r="E452" s="13"/>
      <c r="F452" s="13"/>
      <c r="G452" s="13"/>
      <c r="H452" s="13"/>
      <c r="I452" s="13"/>
      <c r="J452" s="13"/>
      <c r="K452" s="13"/>
      <c r="L452" s="13"/>
      <c r="N452" s="13"/>
      <c r="O452" s="13"/>
      <c r="P452" s="13"/>
    </row>
    <row r="453" spans="2:16" ht="15.75" customHeight="1">
      <c r="B453" s="13"/>
      <c r="C453" s="13"/>
      <c r="D453" s="13"/>
      <c r="E453" s="13"/>
      <c r="F453" s="13"/>
      <c r="G453" s="13"/>
      <c r="H453" s="13"/>
      <c r="I453" s="13"/>
      <c r="J453" s="13"/>
      <c r="K453" s="13"/>
      <c r="L453" s="13"/>
      <c r="N453" s="13"/>
      <c r="O453" s="13"/>
      <c r="P453" s="13"/>
    </row>
    <row r="454" spans="2:16" ht="15.75" customHeight="1">
      <c r="B454" s="13"/>
      <c r="C454" s="13"/>
      <c r="D454" s="13"/>
      <c r="E454" s="13"/>
      <c r="F454" s="13"/>
      <c r="G454" s="13"/>
      <c r="H454" s="13"/>
      <c r="I454" s="13"/>
      <c r="J454" s="13"/>
      <c r="K454" s="13"/>
      <c r="L454" s="13"/>
      <c r="N454" s="13"/>
      <c r="O454" s="13"/>
      <c r="P454" s="13"/>
    </row>
    <row r="455" spans="2:16" ht="15.75" customHeight="1">
      <c r="B455" s="13"/>
      <c r="C455" s="13"/>
      <c r="D455" s="13"/>
      <c r="E455" s="13"/>
      <c r="F455" s="13"/>
      <c r="G455" s="13"/>
      <c r="H455" s="13"/>
      <c r="I455" s="13"/>
      <c r="J455" s="13"/>
      <c r="K455" s="13"/>
      <c r="L455" s="13"/>
      <c r="N455" s="13"/>
      <c r="O455" s="13"/>
      <c r="P455" s="13"/>
    </row>
    <row r="456" spans="2:16" ht="15.75" customHeight="1">
      <c r="B456" s="13"/>
      <c r="C456" s="13"/>
      <c r="D456" s="13"/>
      <c r="E456" s="13"/>
      <c r="F456" s="13"/>
      <c r="G456" s="13"/>
      <c r="H456" s="13"/>
      <c r="I456" s="13"/>
      <c r="J456" s="13"/>
      <c r="K456" s="13"/>
      <c r="L456" s="13"/>
      <c r="N456" s="13"/>
      <c r="O456" s="13"/>
      <c r="P456" s="13"/>
    </row>
    <row r="457" spans="2:16" ht="15.75" customHeight="1">
      <c r="B457" s="13"/>
      <c r="C457" s="13"/>
      <c r="D457" s="13"/>
      <c r="E457" s="13"/>
      <c r="F457" s="13"/>
      <c r="G457" s="13"/>
      <c r="H457" s="13"/>
      <c r="I457" s="13"/>
      <c r="J457" s="13"/>
      <c r="K457" s="13"/>
      <c r="L457" s="13"/>
      <c r="N457" s="13"/>
      <c r="O457" s="13"/>
      <c r="P457" s="13"/>
    </row>
    <row r="458" spans="2:16" ht="15.75" customHeight="1">
      <c r="B458" s="13"/>
      <c r="C458" s="13"/>
      <c r="D458" s="13"/>
      <c r="E458" s="13"/>
      <c r="F458" s="13"/>
      <c r="G458" s="13"/>
      <c r="H458" s="13"/>
      <c r="I458" s="13"/>
      <c r="J458" s="13"/>
      <c r="K458" s="13"/>
      <c r="L458" s="13"/>
      <c r="N458" s="13"/>
      <c r="O458" s="13"/>
      <c r="P458" s="13"/>
    </row>
    <row r="459" spans="2:16" ht="15.75" customHeight="1">
      <c r="B459" s="13"/>
      <c r="C459" s="13"/>
      <c r="D459" s="13"/>
      <c r="E459" s="13"/>
      <c r="F459" s="13"/>
      <c r="G459" s="13"/>
      <c r="H459" s="13"/>
      <c r="I459" s="13"/>
      <c r="J459" s="13"/>
      <c r="K459" s="13"/>
      <c r="L459" s="13"/>
      <c r="N459" s="13"/>
      <c r="O459" s="13"/>
      <c r="P459" s="13"/>
    </row>
    <row r="460" spans="2:16" ht="15.75" customHeight="1">
      <c r="B460" s="13"/>
      <c r="C460" s="13"/>
      <c r="D460" s="13"/>
      <c r="E460" s="13"/>
      <c r="F460" s="13"/>
      <c r="G460" s="13"/>
      <c r="H460" s="13"/>
      <c r="I460" s="13"/>
      <c r="J460" s="13"/>
      <c r="K460" s="13"/>
      <c r="L460" s="13"/>
      <c r="N460" s="13"/>
      <c r="O460" s="13"/>
      <c r="P460" s="13"/>
    </row>
    <row r="461" spans="2:16" ht="15.75" customHeight="1">
      <c r="B461" s="13"/>
      <c r="C461" s="13"/>
      <c r="D461" s="13"/>
      <c r="E461" s="13"/>
      <c r="F461" s="13"/>
      <c r="G461" s="13"/>
      <c r="H461" s="13"/>
      <c r="I461" s="13"/>
      <c r="J461" s="13"/>
      <c r="K461" s="13"/>
      <c r="L461" s="13"/>
      <c r="N461" s="13"/>
      <c r="O461" s="13"/>
      <c r="P461" s="13"/>
    </row>
    <row r="462" spans="2:16" ht="15.75" customHeight="1">
      <c r="B462" s="13"/>
      <c r="C462" s="13"/>
      <c r="D462" s="13"/>
      <c r="E462" s="13"/>
      <c r="F462" s="13"/>
      <c r="G462" s="13"/>
      <c r="H462" s="13"/>
      <c r="I462" s="13"/>
      <c r="J462" s="13"/>
      <c r="K462" s="13"/>
      <c r="L462" s="13"/>
      <c r="N462" s="13"/>
      <c r="O462" s="13"/>
      <c r="P462" s="13"/>
    </row>
    <row r="463" spans="2:16" ht="15.75" customHeight="1">
      <c r="B463" s="13"/>
      <c r="C463" s="13"/>
      <c r="D463" s="13"/>
      <c r="E463" s="13"/>
      <c r="F463" s="13"/>
      <c r="G463" s="13"/>
      <c r="H463" s="13"/>
      <c r="I463" s="13"/>
      <c r="J463" s="13"/>
      <c r="K463" s="13"/>
      <c r="L463" s="13"/>
      <c r="N463" s="13"/>
      <c r="O463" s="13"/>
      <c r="P463" s="13"/>
    </row>
    <row r="464" spans="2:16" ht="15.75" customHeight="1">
      <c r="B464" s="13"/>
      <c r="C464" s="13"/>
      <c r="D464" s="13"/>
      <c r="E464" s="13"/>
      <c r="F464" s="13"/>
      <c r="G464" s="13"/>
      <c r="H464" s="13"/>
      <c r="I464" s="13"/>
      <c r="J464" s="13"/>
      <c r="K464" s="13"/>
      <c r="L464" s="13"/>
      <c r="N464" s="13"/>
      <c r="O464" s="13"/>
      <c r="P464" s="13"/>
    </row>
    <row r="465" spans="2:16" ht="15.75" customHeight="1">
      <c r="B465" s="13"/>
      <c r="C465" s="13"/>
      <c r="D465" s="13"/>
      <c r="E465" s="13"/>
      <c r="F465" s="13"/>
      <c r="G465" s="13"/>
      <c r="H465" s="13"/>
      <c r="I465" s="13"/>
      <c r="J465" s="13"/>
      <c r="K465" s="13"/>
      <c r="L465" s="13"/>
      <c r="N465" s="13"/>
      <c r="O465" s="13"/>
      <c r="P465" s="13"/>
    </row>
    <row r="466" spans="2:16" ht="15.75" customHeight="1">
      <c r="B466" s="13"/>
      <c r="C466" s="13"/>
      <c r="D466" s="13"/>
      <c r="E466" s="13"/>
      <c r="F466" s="13"/>
      <c r="G466" s="13"/>
      <c r="H466" s="13"/>
      <c r="I466" s="13"/>
      <c r="J466" s="13"/>
      <c r="K466" s="13"/>
      <c r="L466" s="13"/>
      <c r="N466" s="13"/>
      <c r="O466" s="13"/>
      <c r="P466" s="13"/>
    </row>
    <row r="467" spans="2:16" ht="15.75" customHeight="1">
      <c r="B467" s="13"/>
      <c r="C467" s="13"/>
      <c r="D467" s="13"/>
      <c r="E467" s="13"/>
      <c r="F467" s="13"/>
      <c r="G467" s="13"/>
      <c r="H467" s="13"/>
      <c r="I467" s="13"/>
      <c r="J467" s="13"/>
      <c r="K467" s="13"/>
      <c r="L467" s="13"/>
      <c r="N467" s="13"/>
      <c r="O467" s="13"/>
      <c r="P467" s="13"/>
    </row>
    <row r="468" spans="2:16" ht="15.75" customHeight="1">
      <c r="B468" s="13"/>
      <c r="C468" s="13"/>
      <c r="D468" s="13"/>
      <c r="E468" s="13"/>
      <c r="F468" s="13"/>
      <c r="G468" s="13"/>
      <c r="H468" s="13"/>
      <c r="I468" s="13"/>
      <c r="J468" s="13"/>
      <c r="K468" s="13"/>
      <c r="L468" s="13"/>
      <c r="N468" s="13"/>
      <c r="O468" s="13"/>
      <c r="P468" s="13"/>
    </row>
    <row r="469" spans="2:16" ht="15.75" customHeight="1">
      <c r="B469" s="13"/>
      <c r="C469" s="13"/>
      <c r="D469" s="13"/>
      <c r="E469" s="13"/>
      <c r="F469" s="13"/>
      <c r="G469" s="13"/>
      <c r="H469" s="13"/>
      <c r="I469" s="13"/>
      <c r="J469" s="13"/>
      <c r="K469" s="13"/>
      <c r="L469" s="13"/>
      <c r="N469" s="13"/>
      <c r="O469" s="13"/>
      <c r="P469" s="13"/>
    </row>
    <row r="470" spans="2:16" ht="15.75" customHeight="1">
      <c r="B470" s="13"/>
      <c r="C470" s="13"/>
      <c r="D470" s="13"/>
      <c r="E470" s="13"/>
      <c r="F470" s="13"/>
      <c r="G470" s="13"/>
      <c r="H470" s="13"/>
      <c r="I470" s="13"/>
      <c r="J470" s="13"/>
      <c r="K470" s="13"/>
      <c r="L470" s="13"/>
      <c r="N470" s="13"/>
      <c r="O470" s="13"/>
      <c r="P470" s="13"/>
    </row>
    <row r="471" spans="2:16" ht="15.75" customHeight="1">
      <c r="B471" s="13"/>
      <c r="C471" s="13"/>
      <c r="D471" s="13"/>
      <c r="E471" s="13"/>
      <c r="F471" s="13"/>
      <c r="G471" s="13"/>
      <c r="H471" s="13"/>
      <c r="I471" s="13"/>
      <c r="J471" s="13"/>
      <c r="K471" s="13"/>
      <c r="L471" s="13"/>
      <c r="N471" s="13"/>
      <c r="O471" s="13"/>
      <c r="P471" s="13"/>
    </row>
    <row r="472" spans="2:16" ht="15.75" customHeight="1">
      <c r="B472" s="13"/>
      <c r="C472" s="13"/>
      <c r="D472" s="13"/>
      <c r="E472" s="13"/>
      <c r="F472" s="13"/>
      <c r="G472" s="13"/>
      <c r="H472" s="13"/>
      <c r="I472" s="13"/>
      <c r="J472" s="13"/>
      <c r="K472" s="13"/>
      <c r="L472" s="13"/>
      <c r="N472" s="13"/>
      <c r="O472" s="13"/>
      <c r="P472" s="13"/>
    </row>
    <row r="473" spans="2:16" ht="15.75" customHeight="1">
      <c r="B473" s="13"/>
      <c r="C473" s="13"/>
      <c r="D473" s="13"/>
      <c r="E473" s="13"/>
      <c r="F473" s="13"/>
      <c r="G473" s="13"/>
      <c r="H473" s="13"/>
      <c r="I473" s="13"/>
      <c r="J473" s="13"/>
      <c r="K473" s="13"/>
      <c r="L473" s="13"/>
      <c r="N473" s="13"/>
      <c r="O473" s="13"/>
      <c r="P473" s="13"/>
    </row>
    <row r="474" spans="2:16" ht="15.75" customHeight="1">
      <c r="B474" s="13"/>
      <c r="C474" s="13"/>
      <c r="D474" s="13"/>
      <c r="E474" s="13"/>
      <c r="F474" s="13"/>
      <c r="G474" s="13"/>
      <c r="H474" s="13"/>
      <c r="I474" s="13"/>
      <c r="J474" s="13"/>
      <c r="K474" s="13"/>
      <c r="L474" s="13"/>
      <c r="N474" s="13"/>
      <c r="O474" s="13"/>
      <c r="P474" s="13"/>
    </row>
    <row r="475" spans="2:16" ht="15.75" customHeight="1">
      <c r="B475" s="13"/>
      <c r="C475" s="13"/>
      <c r="D475" s="13"/>
      <c r="E475" s="13"/>
      <c r="F475" s="13"/>
      <c r="G475" s="13"/>
      <c r="H475" s="13"/>
      <c r="I475" s="13"/>
      <c r="J475" s="13"/>
      <c r="K475" s="13"/>
      <c r="L475" s="13"/>
      <c r="N475" s="13"/>
      <c r="O475" s="13"/>
      <c r="P475" s="13"/>
    </row>
    <row r="476" spans="2:16" ht="15.75" customHeight="1">
      <c r="B476" s="13"/>
      <c r="C476" s="13"/>
      <c r="D476" s="13"/>
      <c r="E476" s="13"/>
      <c r="F476" s="13"/>
      <c r="G476" s="13"/>
      <c r="H476" s="13"/>
      <c r="I476" s="13"/>
      <c r="J476" s="13"/>
      <c r="K476" s="13"/>
      <c r="L476" s="13"/>
      <c r="N476" s="13"/>
      <c r="O476" s="13"/>
      <c r="P476" s="13"/>
    </row>
    <row r="477" spans="2:16" ht="15.75" customHeight="1">
      <c r="B477" s="13"/>
      <c r="C477" s="13"/>
      <c r="D477" s="13"/>
      <c r="E477" s="13"/>
      <c r="F477" s="13"/>
      <c r="G477" s="13"/>
      <c r="H477" s="13"/>
      <c r="I477" s="13"/>
      <c r="J477" s="13"/>
      <c r="K477" s="13"/>
      <c r="L477" s="13"/>
      <c r="N477" s="13"/>
      <c r="O477" s="13"/>
      <c r="P477" s="13"/>
    </row>
    <row r="478" spans="2:16" ht="15.75" customHeight="1">
      <c r="B478" s="13"/>
      <c r="C478" s="13"/>
      <c r="D478" s="13"/>
      <c r="E478" s="13"/>
      <c r="F478" s="13"/>
      <c r="G478" s="13"/>
      <c r="H478" s="13"/>
      <c r="I478" s="13"/>
      <c r="J478" s="13"/>
      <c r="K478" s="13"/>
      <c r="L478" s="13"/>
      <c r="N478" s="13"/>
      <c r="O478" s="13"/>
      <c r="P478" s="13"/>
    </row>
    <row r="479" spans="2:16" ht="15.75" customHeight="1">
      <c r="B479" s="13"/>
      <c r="C479" s="13"/>
      <c r="D479" s="13"/>
      <c r="E479" s="13"/>
      <c r="F479" s="13"/>
      <c r="G479" s="13"/>
      <c r="H479" s="13"/>
      <c r="I479" s="13"/>
      <c r="J479" s="13"/>
      <c r="K479" s="13"/>
      <c r="L479" s="13"/>
      <c r="N479" s="13"/>
      <c r="O479" s="13"/>
      <c r="P479" s="13"/>
    </row>
    <row r="480" spans="2:16" ht="15.75" customHeight="1">
      <c r="B480" s="13"/>
      <c r="C480" s="13"/>
      <c r="D480" s="13"/>
      <c r="E480" s="13"/>
      <c r="F480" s="13"/>
      <c r="G480" s="13"/>
      <c r="H480" s="13"/>
      <c r="I480" s="13"/>
      <c r="J480" s="13"/>
      <c r="K480" s="13"/>
      <c r="L480" s="13"/>
      <c r="N480" s="13"/>
      <c r="O480" s="13"/>
      <c r="P480" s="13"/>
    </row>
    <row r="481" spans="2:16" ht="15.75" customHeight="1">
      <c r="B481" s="13"/>
      <c r="C481" s="13"/>
      <c r="D481" s="13"/>
      <c r="E481" s="13"/>
      <c r="F481" s="13"/>
      <c r="G481" s="13"/>
      <c r="H481" s="13"/>
      <c r="I481" s="13"/>
      <c r="J481" s="13"/>
      <c r="K481" s="13"/>
      <c r="L481" s="13"/>
      <c r="N481" s="13"/>
      <c r="O481" s="13"/>
      <c r="P481" s="13"/>
    </row>
    <row r="482" spans="2:16" ht="15.75" customHeight="1">
      <c r="B482" s="13"/>
      <c r="C482" s="13"/>
      <c r="D482" s="13"/>
      <c r="E482" s="13"/>
      <c r="F482" s="13"/>
      <c r="G482" s="13"/>
      <c r="H482" s="13"/>
      <c r="I482" s="13"/>
      <c r="J482" s="13"/>
      <c r="K482" s="13"/>
      <c r="L482" s="13"/>
      <c r="N482" s="13"/>
      <c r="O482" s="13"/>
      <c r="P482" s="13"/>
    </row>
    <row r="483" spans="2:16" ht="15.75" customHeight="1">
      <c r="B483" s="13"/>
      <c r="C483" s="13"/>
      <c r="D483" s="13"/>
      <c r="E483" s="13"/>
      <c r="F483" s="13"/>
      <c r="G483" s="13"/>
      <c r="H483" s="13"/>
      <c r="I483" s="13"/>
      <c r="J483" s="13"/>
      <c r="K483" s="13"/>
      <c r="L483" s="13"/>
      <c r="N483" s="13"/>
      <c r="O483" s="13"/>
      <c r="P483" s="13"/>
    </row>
    <row r="484" spans="2:16" ht="15.75" customHeight="1">
      <c r="B484" s="13"/>
      <c r="C484" s="13"/>
      <c r="D484" s="13"/>
      <c r="E484" s="13"/>
      <c r="F484" s="13"/>
      <c r="G484" s="13"/>
      <c r="H484" s="13"/>
      <c r="I484" s="13"/>
      <c r="J484" s="13"/>
      <c r="K484" s="13"/>
      <c r="L484" s="13"/>
      <c r="N484" s="13"/>
      <c r="O484" s="13"/>
      <c r="P484" s="13"/>
    </row>
    <row r="485" spans="2:16" ht="15.75" customHeight="1">
      <c r="B485" s="13"/>
      <c r="C485" s="13"/>
      <c r="D485" s="13"/>
      <c r="E485" s="13"/>
      <c r="F485" s="13"/>
      <c r="G485" s="13"/>
      <c r="H485" s="13"/>
      <c r="I485" s="13"/>
      <c r="J485" s="13"/>
      <c r="K485" s="13"/>
      <c r="L485" s="13"/>
      <c r="N485" s="13"/>
      <c r="O485" s="13"/>
      <c r="P485" s="13"/>
    </row>
    <row r="486" spans="2:16" ht="15.75" customHeight="1">
      <c r="B486" s="13"/>
      <c r="C486" s="13"/>
      <c r="D486" s="13"/>
      <c r="E486" s="13"/>
      <c r="F486" s="13"/>
      <c r="G486" s="13"/>
      <c r="H486" s="13"/>
      <c r="I486" s="13"/>
      <c r="J486" s="13"/>
      <c r="K486" s="13"/>
      <c r="L486" s="13"/>
      <c r="N486" s="13"/>
      <c r="O486" s="13"/>
      <c r="P486" s="13"/>
    </row>
    <row r="487" spans="2:16" ht="15.75" customHeight="1">
      <c r="B487" s="13"/>
      <c r="C487" s="13"/>
      <c r="D487" s="13"/>
      <c r="E487" s="13"/>
      <c r="F487" s="13"/>
      <c r="G487" s="13"/>
      <c r="H487" s="13"/>
      <c r="I487" s="13"/>
      <c r="J487" s="13"/>
      <c r="K487" s="13"/>
      <c r="L487" s="13"/>
      <c r="N487" s="13"/>
      <c r="O487" s="13"/>
      <c r="P487" s="13"/>
    </row>
    <row r="488" spans="2:16" ht="15.75" customHeight="1">
      <c r="B488" s="13"/>
      <c r="C488" s="13"/>
      <c r="D488" s="13"/>
      <c r="E488" s="13"/>
      <c r="F488" s="13"/>
      <c r="G488" s="13"/>
      <c r="H488" s="13"/>
      <c r="I488" s="13"/>
      <c r="J488" s="13"/>
      <c r="K488" s="13"/>
      <c r="L488" s="13"/>
      <c r="N488" s="13"/>
      <c r="O488" s="13"/>
      <c r="P488" s="13"/>
    </row>
    <row r="489" spans="2:16" ht="15.75" customHeight="1">
      <c r="B489" s="13"/>
      <c r="C489" s="13"/>
      <c r="D489" s="13"/>
      <c r="E489" s="13"/>
      <c r="F489" s="13"/>
      <c r="G489" s="13"/>
      <c r="H489" s="13"/>
      <c r="I489" s="13"/>
      <c r="J489" s="13"/>
      <c r="K489" s="13"/>
      <c r="L489" s="13"/>
      <c r="N489" s="13"/>
      <c r="O489" s="13"/>
      <c r="P489" s="13"/>
    </row>
    <row r="490" spans="2:16" ht="15.75" customHeight="1">
      <c r="B490" s="13"/>
      <c r="C490" s="13"/>
      <c r="D490" s="13"/>
      <c r="E490" s="13"/>
      <c r="F490" s="13"/>
      <c r="G490" s="13"/>
      <c r="H490" s="13"/>
      <c r="I490" s="13"/>
      <c r="J490" s="13"/>
      <c r="K490" s="13"/>
      <c r="L490" s="13"/>
      <c r="N490" s="13"/>
      <c r="O490" s="13"/>
      <c r="P490" s="13"/>
    </row>
    <row r="491" spans="2:16" ht="15.75" customHeight="1">
      <c r="B491" s="13"/>
      <c r="C491" s="13"/>
      <c r="D491" s="13"/>
      <c r="E491" s="13"/>
      <c r="F491" s="13"/>
      <c r="G491" s="13"/>
      <c r="H491" s="13"/>
      <c r="I491" s="13"/>
      <c r="J491" s="13"/>
      <c r="K491" s="13"/>
      <c r="L491" s="13"/>
      <c r="N491" s="13"/>
      <c r="O491" s="13"/>
      <c r="P491" s="13"/>
    </row>
    <row r="492" spans="2:16" ht="15.75" customHeight="1">
      <c r="B492" s="13"/>
      <c r="C492" s="13"/>
      <c r="D492" s="13"/>
      <c r="E492" s="13"/>
      <c r="F492" s="13"/>
      <c r="G492" s="13"/>
      <c r="H492" s="13"/>
      <c r="I492" s="13"/>
      <c r="J492" s="13"/>
      <c r="K492" s="13"/>
      <c r="L492" s="13"/>
      <c r="N492" s="13"/>
      <c r="O492" s="13"/>
      <c r="P492" s="13"/>
    </row>
    <row r="493" spans="2:16" ht="15.75" customHeight="1">
      <c r="B493" s="13"/>
      <c r="C493" s="13"/>
      <c r="D493" s="13"/>
      <c r="E493" s="13"/>
      <c r="F493" s="13"/>
      <c r="G493" s="13"/>
      <c r="H493" s="13"/>
      <c r="I493" s="13"/>
      <c r="J493" s="13"/>
      <c r="K493" s="13"/>
      <c r="L493" s="13"/>
      <c r="N493" s="13"/>
      <c r="O493" s="13"/>
      <c r="P493" s="13"/>
    </row>
    <row r="494" spans="2:16" ht="15.75" customHeight="1">
      <c r="B494" s="13"/>
      <c r="C494" s="13"/>
      <c r="D494" s="13"/>
      <c r="E494" s="13"/>
      <c r="F494" s="13"/>
      <c r="G494" s="13"/>
      <c r="H494" s="13"/>
      <c r="I494" s="13"/>
      <c r="J494" s="13"/>
      <c r="K494" s="13"/>
      <c r="L494" s="13"/>
      <c r="N494" s="13"/>
      <c r="O494" s="13"/>
      <c r="P494" s="13"/>
    </row>
    <row r="495" spans="2:16" ht="15.75" customHeight="1">
      <c r="B495" s="13"/>
      <c r="C495" s="13"/>
      <c r="D495" s="13"/>
      <c r="E495" s="13"/>
      <c r="F495" s="13"/>
      <c r="G495" s="13"/>
      <c r="H495" s="13"/>
      <c r="I495" s="13"/>
      <c r="J495" s="13"/>
      <c r="K495" s="13"/>
      <c r="L495" s="13"/>
      <c r="N495" s="13"/>
      <c r="O495" s="13"/>
      <c r="P495" s="13"/>
    </row>
    <row r="496" spans="2:16" ht="15.75" customHeight="1">
      <c r="B496" s="13"/>
      <c r="C496" s="13"/>
      <c r="D496" s="13"/>
      <c r="E496" s="13"/>
      <c r="F496" s="13"/>
      <c r="G496" s="13"/>
      <c r="H496" s="13"/>
      <c r="I496" s="13"/>
      <c r="J496" s="13"/>
      <c r="K496" s="13"/>
      <c r="L496" s="13"/>
      <c r="N496" s="13"/>
      <c r="O496" s="13"/>
      <c r="P496" s="13"/>
    </row>
    <row r="497" spans="2:16" ht="15.75" customHeight="1">
      <c r="B497" s="13"/>
      <c r="C497" s="13"/>
      <c r="D497" s="13"/>
      <c r="E497" s="13"/>
      <c r="F497" s="13"/>
      <c r="G497" s="13"/>
      <c r="H497" s="13"/>
      <c r="I497" s="13"/>
      <c r="J497" s="13"/>
      <c r="K497" s="13"/>
      <c r="L497" s="13"/>
      <c r="N497" s="13"/>
      <c r="O497" s="13"/>
      <c r="P497" s="13"/>
    </row>
    <row r="498" spans="2:16" ht="15.75" customHeight="1">
      <c r="B498" s="13"/>
      <c r="C498" s="13"/>
      <c r="D498" s="13"/>
      <c r="E498" s="13"/>
      <c r="F498" s="13"/>
      <c r="G498" s="13"/>
      <c r="H498" s="13"/>
      <c r="I498" s="13"/>
      <c r="J498" s="13"/>
      <c r="K498" s="13"/>
      <c r="L498" s="13"/>
      <c r="N498" s="13"/>
      <c r="O498" s="13"/>
      <c r="P498" s="13"/>
    </row>
    <row r="499" spans="2:16" ht="15.75" customHeight="1">
      <c r="B499" s="13"/>
      <c r="C499" s="13"/>
      <c r="D499" s="13"/>
      <c r="E499" s="13"/>
      <c r="F499" s="13"/>
      <c r="G499" s="13"/>
      <c r="H499" s="13"/>
      <c r="I499" s="13"/>
      <c r="J499" s="13"/>
      <c r="K499" s="13"/>
      <c r="L499" s="13"/>
      <c r="N499" s="13"/>
      <c r="O499" s="13"/>
      <c r="P499" s="13"/>
    </row>
    <row r="500" spans="2:16" ht="15.75" customHeight="1">
      <c r="B500" s="13"/>
      <c r="C500" s="13"/>
      <c r="D500" s="13"/>
      <c r="E500" s="13"/>
      <c r="F500" s="13"/>
      <c r="G500" s="13"/>
      <c r="H500" s="13"/>
      <c r="I500" s="13"/>
      <c r="J500" s="13"/>
      <c r="K500" s="13"/>
      <c r="L500" s="13"/>
      <c r="N500" s="13"/>
      <c r="O500" s="13"/>
      <c r="P500" s="13"/>
    </row>
    <row r="501" spans="2:16" ht="15.75" customHeight="1">
      <c r="B501" s="13"/>
      <c r="C501" s="13"/>
      <c r="D501" s="13"/>
      <c r="E501" s="13"/>
      <c r="F501" s="13"/>
      <c r="G501" s="13"/>
      <c r="H501" s="13"/>
      <c r="I501" s="13"/>
      <c r="J501" s="13"/>
      <c r="K501" s="13"/>
      <c r="L501" s="13"/>
      <c r="N501" s="13"/>
      <c r="O501" s="13"/>
      <c r="P501" s="13"/>
    </row>
    <row r="502" spans="2:16" ht="15.75" customHeight="1">
      <c r="B502" s="13"/>
      <c r="C502" s="13"/>
      <c r="D502" s="13"/>
      <c r="E502" s="13"/>
      <c r="F502" s="13"/>
      <c r="G502" s="13"/>
      <c r="H502" s="13"/>
      <c r="I502" s="13"/>
      <c r="J502" s="13"/>
      <c r="K502" s="13"/>
      <c r="L502" s="13"/>
      <c r="N502" s="13"/>
      <c r="O502" s="13"/>
      <c r="P502" s="13"/>
    </row>
    <row r="503" spans="2:16" ht="15.75" customHeight="1">
      <c r="B503" s="13"/>
      <c r="C503" s="13"/>
      <c r="D503" s="13"/>
      <c r="E503" s="13"/>
      <c r="F503" s="13"/>
      <c r="G503" s="13"/>
      <c r="H503" s="13"/>
      <c r="I503" s="13"/>
      <c r="J503" s="13"/>
      <c r="K503" s="13"/>
      <c r="L503" s="13"/>
      <c r="N503" s="13"/>
      <c r="O503" s="13"/>
      <c r="P503" s="13"/>
    </row>
    <row r="504" spans="2:16" ht="15.75" customHeight="1">
      <c r="B504" s="13"/>
      <c r="C504" s="13"/>
      <c r="D504" s="13"/>
      <c r="E504" s="13"/>
      <c r="F504" s="13"/>
      <c r="G504" s="13"/>
      <c r="H504" s="13"/>
      <c r="I504" s="13"/>
      <c r="J504" s="13"/>
      <c r="K504" s="13"/>
      <c r="L504" s="13"/>
      <c r="N504" s="13"/>
      <c r="O504" s="13"/>
      <c r="P504" s="13"/>
    </row>
    <row r="505" spans="2:16" ht="15.75" customHeight="1">
      <c r="B505" s="13"/>
      <c r="C505" s="13"/>
      <c r="D505" s="13"/>
      <c r="E505" s="13"/>
      <c r="F505" s="13"/>
      <c r="G505" s="13"/>
      <c r="H505" s="13"/>
      <c r="I505" s="13"/>
      <c r="J505" s="13"/>
      <c r="K505" s="13"/>
      <c r="L505" s="13"/>
      <c r="N505" s="13"/>
      <c r="O505" s="13"/>
      <c r="P505" s="13"/>
    </row>
    <row r="506" spans="2:16" ht="15.75" customHeight="1">
      <c r="B506" s="13"/>
      <c r="C506" s="13"/>
      <c r="D506" s="13"/>
      <c r="E506" s="13"/>
      <c r="F506" s="13"/>
      <c r="G506" s="13"/>
      <c r="H506" s="13"/>
      <c r="I506" s="13"/>
      <c r="J506" s="13"/>
      <c r="K506" s="13"/>
      <c r="L506" s="13"/>
      <c r="N506" s="13"/>
      <c r="O506" s="13"/>
      <c r="P506" s="13"/>
    </row>
    <row r="507" spans="2:16" ht="15.75" customHeight="1">
      <c r="B507" s="13"/>
      <c r="C507" s="13"/>
      <c r="D507" s="13"/>
      <c r="E507" s="13"/>
      <c r="F507" s="13"/>
      <c r="G507" s="13"/>
      <c r="H507" s="13"/>
      <c r="I507" s="13"/>
      <c r="J507" s="13"/>
      <c r="K507" s="13"/>
      <c r="L507" s="13"/>
      <c r="N507" s="13"/>
      <c r="O507" s="13"/>
      <c r="P507" s="13"/>
    </row>
    <row r="508" spans="2:16" ht="15.75" customHeight="1">
      <c r="B508" s="13"/>
      <c r="C508" s="13"/>
      <c r="D508" s="13"/>
      <c r="E508" s="13"/>
      <c r="F508" s="13"/>
      <c r="G508" s="13"/>
      <c r="H508" s="13"/>
      <c r="I508" s="13"/>
      <c r="J508" s="13"/>
      <c r="K508" s="13"/>
      <c r="L508" s="13"/>
      <c r="N508" s="13"/>
      <c r="O508" s="13"/>
      <c r="P508" s="13"/>
    </row>
    <row r="509" spans="2:16" ht="15.75" customHeight="1">
      <c r="B509" s="13"/>
      <c r="C509" s="13"/>
      <c r="D509" s="13"/>
      <c r="E509" s="13"/>
      <c r="F509" s="13"/>
      <c r="G509" s="13"/>
      <c r="H509" s="13"/>
      <c r="I509" s="13"/>
      <c r="J509" s="13"/>
      <c r="K509" s="13"/>
      <c r="L509" s="13"/>
      <c r="N509" s="13"/>
      <c r="O509" s="13"/>
      <c r="P509" s="13"/>
    </row>
    <row r="510" spans="2:16" ht="15.75" customHeight="1">
      <c r="B510" s="13"/>
      <c r="C510" s="13"/>
      <c r="D510" s="13"/>
      <c r="E510" s="13"/>
      <c r="F510" s="13"/>
      <c r="G510" s="13"/>
      <c r="H510" s="13"/>
      <c r="I510" s="13"/>
      <c r="J510" s="13"/>
      <c r="K510" s="13"/>
      <c r="L510" s="13"/>
      <c r="N510" s="13"/>
      <c r="O510" s="13"/>
      <c r="P510" s="13"/>
    </row>
    <row r="511" spans="2:16" ht="15.75" customHeight="1">
      <c r="B511" s="13"/>
      <c r="C511" s="13"/>
      <c r="D511" s="13"/>
      <c r="E511" s="13"/>
      <c r="F511" s="13"/>
      <c r="G511" s="13"/>
      <c r="H511" s="13"/>
      <c r="I511" s="13"/>
      <c r="J511" s="13"/>
      <c r="K511" s="13"/>
      <c r="L511" s="13"/>
      <c r="N511" s="13"/>
      <c r="O511" s="13"/>
      <c r="P511" s="13"/>
    </row>
    <row r="512" spans="2:16" ht="15.75" customHeight="1">
      <c r="B512" s="13"/>
      <c r="C512" s="13"/>
      <c r="D512" s="13"/>
      <c r="E512" s="13"/>
      <c r="F512" s="13"/>
      <c r="G512" s="13"/>
      <c r="H512" s="13"/>
      <c r="I512" s="13"/>
      <c r="J512" s="13"/>
      <c r="K512" s="13"/>
      <c r="L512" s="13"/>
      <c r="N512" s="13"/>
      <c r="O512" s="13"/>
      <c r="P512" s="13"/>
    </row>
    <row r="513" spans="2:16" ht="15.75" customHeight="1">
      <c r="B513" s="13"/>
      <c r="C513" s="13"/>
      <c r="D513" s="13"/>
      <c r="E513" s="13"/>
      <c r="F513" s="13"/>
      <c r="G513" s="13"/>
      <c r="H513" s="13"/>
      <c r="I513" s="13"/>
      <c r="J513" s="13"/>
      <c r="K513" s="13"/>
      <c r="L513" s="13"/>
      <c r="N513" s="13"/>
      <c r="O513" s="13"/>
      <c r="P513" s="13"/>
    </row>
    <row r="514" spans="2:16" ht="15.75" customHeight="1">
      <c r="B514" s="13"/>
      <c r="C514" s="13"/>
      <c r="D514" s="13"/>
      <c r="E514" s="13"/>
      <c r="F514" s="13"/>
      <c r="G514" s="13"/>
      <c r="H514" s="13"/>
      <c r="I514" s="13"/>
      <c r="J514" s="13"/>
      <c r="K514" s="13"/>
      <c r="L514" s="13"/>
      <c r="N514" s="13"/>
      <c r="O514" s="13"/>
      <c r="P514" s="13"/>
    </row>
    <row r="515" spans="2:16" ht="15.75" customHeight="1">
      <c r="B515" s="13"/>
      <c r="C515" s="13"/>
      <c r="D515" s="13"/>
      <c r="E515" s="13"/>
      <c r="F515" s="13"/>
      <c r="G515" s="13"/>
      <c r="H515" s="13"/>
      <c r="I515" s="13"/>
      <c r="J515" s="13"/>
      <c r="K515" s="13"/>
      <c r="L515" s="13"/>
      <c r="N515" s="13"/>
      <c r="O515" s="13"/>
      <c r="P515" s="13"/>
    </row>
    <row r="516" spans="2:16" ht="15.75" customHeight="1">
      <c r="B516" s="13"/>
      <c r="C516" s="13"/>
      <c r="D516" s="13"/>
      <c r="E516" s="13"/>
      <c r="F516" s="13"/>
      <c r="G516" s="13"/>
      <c r="H516" s="13"/>
      <c r="I516" s="13"/>
      <c r="J516" s="13"/>
      <c r="K516" s="13"/>
      <c r="L516" s="13"/>
      <c r="N516" s="13"/>
      <c r="O516" s="13"/>
      <c r="P516" s="13"/>
    </row>
    <row r="517" spans="2:16" ht="15.75" customHeight="1">
      <c r="B517" s="13"/>
      <c r="C517" s="13"/>
      <c r="D517" s="13"/>
      <c r="E517" s="13"/>
      <c r="F517" s="13"/>
      <c r="G517" s="13"/>
      <c r="H517" s="13"/>
      <c r="I517" s="13"/>
      <c r="J517" s="13"/>
      <c r="K517" s="13"/>
      <c r="L517" s="13"/>
      <c r="N517" s="13"/>
      <c r="O517" s="13"/>
      <c r="P517" s="13"/>
    </row>
    <row r="518" spans="2:16" ht="15.75" customHeight="1">
      <c r="B518" s="13"/>
      <c r="C518" s="13"/>
      <c r="D518" s="13"/>
      <c r="E518" s="13"/>
      <c r="F518" s="13"/>
      <c r="G518" s="13"/>
      <c r="H518" s="13"/>
      <c r="I518" s="13"/>
      <c r="J518" s="13"/>
      <c r="K518" s="13"/>
      <c r="L518" s="13"/>
      <c r="N518" s="13"/>
      <c r="O518" s="13"/>
      <c r="P518" s="13"/>
    </row>
    <row r="519" spans="2:16" ht="15.75" customHeight="1">
      <c r="B519" s="13"/>
      <c r="C519" s="13"/>
      <c r="D519" s="13"/>
      <c r="E519" s="13"/>
      <c r="F519" s="13"/>
      <c r="G519" s="13"/>
      <c r="H519" s="13"/>
      <c r="I519" s="13"/>
      <c r="J519" s="13"/>
      <c r="K519" s="13"/>
      <c r="L519" s="13"/>
      <c r="N519" s="13"/>
      <c r="O519" s="13"/>
      <c r="P519" s="13"/>
    </row>
    <row r="520" spans="2:16" ht="15.75" customHeight="1">
      <c r="B520" s="13"/>
      <c r="C520" s="13"/>
      <c r="D520" s="13"/>
      <c r="E520" s="13"/>
      <c r="F520" s="13"/>
      <c r="G520" s="13"/>
      <c r="H520" s="13"/>
      <c r="I520" s="13"/>
      <c r="J520" s="13"/>
      <c r="K520" s="13"/>
      <c r="L520" s="13"/>
      <c r="N520" s="13"/>
      <c r="O520" s="13"/>
      <c r="P520" s="13"/>
    </row>
    <row r="521" spans="2:16" ht="15.75" customHeight="1">
      <c r="B521" s="13"/>
      <c r="C521" s="13"/>
      <c r="D521" s="13"/>
      <c r="E521" s="13"/>
      <c r="F521" s="13"/>
      <c r="G521" s="13"/>
      <c r="H521" s="13"/>
      <c r="I521" s="13"/>
      <c r="J521" s="13"/>
      <c r="K521" s="13"/>
      <c r="L521" s="13"/>
      <c r="N521" s="13"/>
      <c r="O521" s="13"/>
      <c r="P521" s="13"/>
    </row>
    <row r="522" spans="2:16" ht="15.75" customHeight="1">
      <c r="B522" s="13"/>
      <c r="C522" s="13"/>
      <c r="D522" s="13"/>
      <c r="E522" s="13"/>
      <c r="F522" s="13"/>
      <c r="G522" s="13"/>
      <c r="H522" s="13"/>
      <c r="I522" s="13"/>
      <c r="J522" s="13"/>
      <c r="K522" s="13"/>
      <c r="L522" s="13"/>
      <c r="N522" s="13"/>
      <c r="O522" s="13"/>
      <c r="P522" s="13"/>
    </row>
    <row r="523" spans="2:16" ht="15.75" customHeight="1">
      <c r="B523" s="13"/>
      <c r="C523" s="13"/>
      <c r="D523" s="13"/>
      <c r="E523" s="13"/>
      <c r="F523" s="13"/>
      <c r="G523" s="13"/>
      <c r="H523" s="13"/>
      <c r="I523" s="13"/>
      <c r="J523" s="13"/>
      <c r="K523" s="13"/>
      <c r="L523" s="13"/>
      <c r="N523" s="13"/>
      <c r="O523" s="13"/>
      <c r="P523" s="13"/>
    </row>
    <row r="524" spans="2:16" ht="15.75" customHeight="1">
      <c r="B524" s="13"/>
      <c r="C524" s="13"/>
      <c r="D524" s="13"/>
      <c r="E524" s="13"/>
      <c r="F524" s="13"/>
      <c r="G524" s="13"/>
      <c r="H524" s="13"/>
      <c r="I524" s="13"/>
      <c r="J524" s="13"/>
      <c r="K524" s="13"/>
      <c r="L524" s="13"/>
      <c r="N524" s="13"/>
      <c r="O524" s="13"/>
      <c r="P524" s="13"/>
    </row>
    <row r="525" spans="2:16" ht="15.75" customHeight="1">
      <c r="B525" s="13"/>
      <c r="C525" s="13"/>
      <c r="D525" s="13"/>
      <c r="E525" s="13"/>
      <c r="F525" s="13"/>
      <c r="G525" s="13"/>
      <c r="H525" s="13"/>
      <c r="I525" s="13"/>
      <c r="J525" s="13"/>
      <c r="K525" s="13"/>
      <c r="L525" s="13"/>
      <c r="N525" s="13"/>
      <c r="O525" s="13"/>
      <c r="P525" s="13"/>
    </row>
    <row r="526" spans="2:16" ht="15.75" customHeight="1">
      <c r="B526" s="13"/>
      <c r="C526" s="13"/>
      <c r="D526" s="13"/>
      <c r="E526" s="13"/>
      <c r="F526" s="13"/>
      <c r="G526" s="13"/>
      <c r="H526" s="13"/>
      <c r="I526" s="13"/>
      <c r="J526" s="13"/>
      <c r="K526" s="13"/>
      <c r="L526" s="13"/>
      <c r="N526" s="13"/>
      <c r="O526" s="13"/>
      <c r="P526" s="13"/>
    </row>
    <row r="527" spans="2:16" ht="15.75" customHeight="1">
      <c r="B527" s="13"/>
      <c r="C527" s="13"/>
      <c r="D527" s="13"/>
      <c r="E527" s="13"/>
      <c r="F527" s="13"/>
      <c r="G527" s="13"/>
      <c r="H527" s="13"/>
      <c r="I527" s="13"/>
      <c r="J527" s="13"/>
      <c r="K527" s="13"/>
      <c r="L527" s="13"/>
      <c r="N527" s="13"/>
      <c r="O527" s="13"/>
      <c r="P527" s="13"/>
    </row>
    <row r="528" spans="2:16" ht="15.75" customHeight="1">
      <c r="B528" s="13"/>
      <c r="C528" s="13"/>
      <c r="D528" s="13"/>
      <c r="E528" s="13"/>
      <c r="F528" s="13"/>
      <c r="G528" s="13"/>
      <c r="H528" s="13"/>
      <c r="I528" s="13"/>
      <c r="J528" s="13"/>
      <c r="K528" s="13"/>
      <c r="L528" s="13"/>
      <c r="N528" s="13"/>
      <c r="O528" s="13"/>
      <c r="P528" s="13"/>
    </row>
    <row r="529" spans="2:16" ht="15.75" customHeight="1">
      <c r="B529" s="13"/>
      <c r="C529" s="13"/>
      <c r="D529" s="13"/>
      <c r="E529" s="13"/>
      <c r="F529" s="13"/>
      <c r="G529" s="13"/>
      <c r="H529" s="13"/>
      <c r="I529" s="13"/>
      <c r="J529" s="13"/>
      <c r="K529" s="13"/>
      <c r="L529" s="13"/>
      <c r="N529" s="13"/>
      <c r="O529" s="13"/>
      <c r="P529" s="13"/>
    </row>
    <row r="530" spans="2:16" ht="15.75" customHeight="1">
      <c r="B530" s="13"/>
      <c r="C530" s="13"/>
      <c r="D530" s="13"/>
      <c r="E530" s="13"/>
      <c r="F530" s="13"/>
      <c r="G530" s="13"/>
      <c r="H530" s="13"/>
      <c r="I530" s="13"/>
      <c r="J530" s="13"/>
      <c r="K530" s="13"/>
      <c r="L530" s="13"/>
      <c r="N530" s="13"/>
      <c r="O530" s="13"/>
      <c r="P530" s="13"/>
    </row>
    <row r="531" spans="2:16" ht="15.75" customHeight="1">
      <c r="B531" s="13"/>
      <c r="C531" s="13"/>
      <c r="D531" s="13"/>
      <c r="E531" s="13"/>
      <c r="F531" s="13"/>
      <c r="G531" s="13"/>
      <c r="H531" s="13"/>
      <c r="I531" s="13"/>
      <c r="J531" s="13"/>
      <c r="K531" s="13"/>
      <c r="L531" s="13"/>
      <c r="N531" s="13"/>
      <c r="O531" s="13"/>
      <c r="P531" s="13"/>
    </row>
    <row r="532" spans="2:16" ht="15.75" customHeight="1">
      <c r="B532" s="13"/>
      <c r="C532" s="13"/>
      <c r="D532" s="13"/>
      <c r="E532" s="13"/>
      <c r="F532" s="13"/>
      <c r="G532" s="13"/>
      <c r="H532" s="13"/>
      <c r="I532" s="13"/>
      <c r="J532" s="13"/>
      <c r="K532" s="13"/>
      <c r="L532" s="13"/>
      <c r="N532" s="13"/>
      <c r="O532" s="13"/>
      <c r="P532" s="13"/>
    </row>
    <row r="533" spans="2:16" ht="15.75" customHeight="1">
      <c r="B533" s="13"/>
      <c r="C533" s="13"/>
      <c r="D533" s="13"/>
      <c r="E533" s="13"/>
      <c r="F533" s="13"/>
      <c r="G533" s="13"/>
      <c r="H533" s="13"/>
      <c r="I533" s="13"/>
      <c r="J533" s="13"/>
      <c r="K533" s="13"/>
      <c r="L533" s="13"/>
      <c r="N533" s="13"/>
      <c r="O533" s="13"/>
      <c r="P533" s="13"/>
    </row>
    <row r="534" spans="2:16" ht="15.75" customHeight="1">
      <c r="B534" s="13"/>
      <c r="C534" s="13"/>
      <c r="D534" s="13"/>
      <c r="E534" s="13"/>
      <c r="F534" s="13"/>
      <c r="G534" s="13"/>
      <c r="H534" s="13"/>
      <c r="I534" s="13"/>
      <c r="J534" s="13"/>
      <c r="K534" s="13"/>
      <c r="L534" s="13"/>
      <c r="N534" s="13"/>
      <c r="O534" s="13"/>
      <c r="P534" s="13"/>
    </row>
    <row r="535" spans="2:16" ht="15.75" customHeight="1">
      <c r="B535" s="13"/>
      <c r="C535" s="13"/>
      <c r="D535" s="13"/>
      <c r="E535" s="13"/>
      <c r="F535" s="13"/>
      <c r="G535" s="13"/>
      <c r="H535" s="13"/>
      <c r="I535" s="13"/>
      <c r="J535" s="13"/>
      <c r="K535" s="13"/>
      <c r="L535" s="13"/>
      <c r="N535" s="13"/>
      <c r="O535" s="13"/>
      <c r="P535" s="13"/>
    </row>
    <row r="536" spans="2:16" ht="15.75" customHeight="1">
      <c r="B536" s="13"/>
      <c r="C536" s="13"/>
      <c r="D536" s="13"/>
      <c r="E536" s="13"/>
      <c r="F536" s="13"/>
      <c r="G536" s="13"/>
      <c r="H536" s="13"/>
      <c r="I536" s="13"/>
      <c r="J536" s="13"/>
      <c r="K536" s="13"/>
      <c r="L536" s="13"/>
      <c r="N536" s="13"/>
      <c r="O536" s="13"/>
      <c r="P536" s="13"/>
    </row>
    <row r="537" spans="2:16" ht="15.75" customHeight="1">
      <c r="B537" s="13"/>
      <c r="C537" s="13"/>
      <c r="D537" s="13"/>
      <c r="E537" s="13"/>
      <c r="F537" s="13"/>
      <c r="G537" s="13"/>
      <c r="H537" s="13"/>
      <c r="I537" s="13"/>
      <c r="J537" s="13"/>
      <c r="K537" s="13"/>
      <c r="L537" s="13"/>
      <c r="N537" s="13"/>
      <c r="O537" s="13"/>
      <c r="P537" s="13"/>
    </row>
    <row r="538" spans="2:16" ht="15.75" customHeight="1">
      <c r="B538" s="13"/>
      <c r="C538" s="13"/>
      <c r="D538" s="13"/>
      <c r="E538" s="13"/>
      <c r="F538" s="13"/>
      <c r="G538" s="13"/>
      <c r="H538" s="13"/>
      <c r="I538" s="13"/>
      <c r="J538" s="13"/>
      <c r="K538" s="13"/>
      <c r="L538" s="13"/>
      <c r="N538" s="13"/>
      <c r="O538" s="13"/>
      <c r="P538" s="13"/>
    </row>
    <row r="539" spans="2:16" ht="15.75" customHeight="1">
      <c r="B539" s="13"/>
      <c r="C539" s="13"/>
      <c r="D539" s="13"/>
      <c r="E539" s="13"/>
      <c r="F539" s="13"/>
      <c r="G539" s="13"/>
      <c r="H539" s="13"/>
      <c r="I539" s="13"/>
      <c r="J539" s="13"/>
      <c r="K539" s="13"/>
      <c r="L539" s="13"/>
      <c r="N539" s="13"/>
      <c r="O539" s="13"/>
      <c r="P539" s="13"/>
    </row>
    <row r="540" spans="2:16" ht="15.75" customHeight="1">
      <c r="B540" s="13"/>
      <c r="C540" s="13"/>
      <c r="D540" s="13"/>
      <c r="E540" s="13"/>
      <c r="F540" s="13"/>
      <c r="G540" s="13"/>
      <c r="H540" s="13"/>
      <c r="I540" s="13"/>
      <c r="J540" s="13"/>
      <c r="K540" s="13"/>
      <c r="L540" s="13"/>
      <c r="N540" s="13"/>
      <c r="O540" s="13"/>
      <c r="P540" s="13"/>
    </row>
    <row r="541" spans="2:16" ht="15.75" customHeight="1">
      <c r="B541" s="13"/>
      <c r="C541" s="13"/>
      <c r="D541" s="13"/>
      <c r="E541" s="13"/>
      <c r="F541" s="13"/>
      <c r="G541" s="13"/>
      <c r="H541" s="13"/>
      <c r="I541" s="13"/>
      <c r="J541" s="13"/>
      <c r="K541" s="13"/>
      <c r="L541" s="13"/>
      <c r="N541" s="13"/>
      <c r="O541" s="13"/>
      <c r="P541" s="13"/>
    </row>
    <row r="542" spans="2:16" ht="15.75" customHeight="1">
      <c r="B542" s="13"/>
      <c r="C542" s="13"/>
      <c r="D542" s="13"/>
      <c r="E542" s="13"/>
      <c r="F542" s="13"/>
      <c r="G542" s="13"/>
      <c r="H542" s="13"/>
      <c r="I542" s="13"/>
      <c r="J542" s="13"/>
      <c r="K542" s="13"/>
      <c r="L542" s="13"/>
      <c r="N542" s="13"/>
      <c r="O542" s="13"/>
      <c r="P542" s="13"/>
    </row>
    <row r="543" spans="2:16" ht="15.75" customHeight="1">
      <c r="B543" s="13"/>
      <c r="C543" s="13"/>
      <c r="D543" s="13"/>
      <c r="E543" s="13"/>
      <c r="F543" s="13"/>
      <c r="G543" s="13"/>
      <c r="H543" s="13"/>
      <c r="I543" s="13"/>
      <c r="J543" s="13"/>
      <c r="K543" s="13"/>
      <c r="L543" s="13"/>
      <c r="N543" s="13"/>
      <c r="O543" s="13"/>
      <c r="P543" s="13"/>
    </row>
    <row r="544" spans="2:16" ht="15.75" customHeight="1">
      <c r="B544" s="13"/>
      <c r="C544" s="13"/>
      <c r="D544" s="13"/>
      <c r="E544" s="13"/>
      <c r="F544" s="13"/>
      <c r="G544" s="13"/>
      <c r="H544" s="13"/>
      <c r="I544" s="13"/>
      <c r="J544" s="13"/>
      <c r="K544" s="13"/>
      <c r="L544" s="13"/>
      <c r="N544" s="13"/>
      <c r="O544" s="13"/>
      <c r="P544" s="13"/>
    </row>
    <row r="545" spans="2:16" ht="15.75" customHeight="1">
      <c r="B545" s="13"/>
      <c r="C545" s="13"/>
      <c r="D545" s="13"/>
      <c r="E545" s="13"/>
      <c r="F545" s="13"/>
      <c r="G545" s="13"/>
      <c r="H545" s="13"/>
      <c r="I545" s="13"/>
      <c r="J545" s="13"/>
      <c r="K545" s="13"/>
      <c r="L545" s="13"/>
      <c r="N545" s="13"/>
      <c r="O545" s="13"/>
      <c r="P545" s="13"/>
    </row>
    <row r="546" spans="2:16" ht="15.75" customHeight="1">
      <c r="B546" s="13"/>
      <c r="C546" s="13"/>
      <c r="D546" s="13"/>
      <c r="E546" s="13"/>
      <c r="F546" s="13"/>
      <c r="G546" s="13"/>
      <c r="H546" s="13"/>
      <c r="I546" s="13"/>
      <c r="J546" s="13"/>
      <c r="K546" s="13"/>
      <c r="L546" s="13"/>
      <c r="N546" s="13"/>
      <c r="O546" s="13"/>
      <c r="P546" s="13"/>
    </row>
    <row r="547" spans="2:16" ht="15.75" customHeight="1">
      <c r="B547" s="13"/>
      <c r="C547" s="13"/>
      <c r="D547" s="13"/>
      <c r="E547" s="13"/>
      <c r="F547" s="13"/>
      <c r="G547" s="13"/>
      <c r="H547" s="13"/>
      <c r="I547" s="13"/>
      <c r="J547" s="13"/>
      <c r="K547" s="13"/>
      <c r="L547" s="13"/>
      <c r="N547" s="13"/>
      <c r="O547" s="13"/>
      <c r="P547" s="13"/>
    </row>
    <row r="548" spans="2:16" ht="15.75" customHeight="1">
      <c r="B548" s="13"/>
      <c r="C548" s="13"/>
      <c r="D548" s="13"/>
      <c r="E548" s="13"/>
      <c r="F548" s="13"/>
      <c r="G548" s="13"/>
      <c r="H548" s="13"/>
      <c r="I548" s="13"/>
      <c r="J548" s="13"/>
      <c r="K548" s="13"/>
      <c r="L548" s="13"/>
      <c r="N548" s="13"/>
      <c r="O548" s="13"/>
      <c r="P548" s="13"/>
    </row>
    <row r="549" spans="2:16" ht="15.75" customHeight="1">
      <c r="B549" s="13"/>
      <c r="C549" s="13"/>
      <c r="D549" s="13"/>
      <c r="E549" s="13"/>
      <c r="F549" s="13"/>
      <c r="G549" s="13"/>
      <c r="H549" s="13"/>
      <c r="I549" s="13"/>
      <c r="J549" s="13"/>
      <c r="K549" s="13"/>
      <c r="L549" s="13"/>
      <c r="N549" s="13"/>
      <c r="O549" s="13"/>
      <c r="P549" s="13"/>
    </row>
    <row r="550" spans="2:16" ht="15.75" customHeight="1">
      <c r="B550" s="13"/>
      <c r="C550" s="13"/>
      <c r="D550" s="13"/>
      <c r="E550" s="13"/>
      <c r="F550" s="13"/>
      <c r="G550" s="13"/>
      <c r="H550" s="13"/>
      <c r="I550" s="13"/>
      <c r="J550" s="13"/>
      <c r="K550" s="13"/>
      <c r="L550" s="13"/>
      <c r="N550" s="13"/>
      <c r="O550" s="13"/>
      <c r="P550" s="13"/>
    </row>
    <row r="551" spans="2:16" ht="15.75" customHeight="1">
      <c r="B551" s="13"/>
      <c r="C551" s="13"/>
      <c r="D551" s="13"/>
      <c r="E551" s="13"/>
      <c r="F551" s="13"/>
      <c r="G551" s="13"/>
      <c r="H551" s="13"/>
      <c r="I551" s="13"/>
      <c r="J551" s="13"/>
      <c r="K551" s="13"/>
      <c r="L551" s="13"/>
      <c r="N551" s="13"/>
      <c r="O551" s="13"/>
      <c r="P551" s="13"/>
    </row>
    <row r="552" spans="2:16" ht="15.75" customHeight="1">
      <c r="B552" s="13"/>
      <c r="C552" s="13"/>
      <c r="D552" s="13"/>
      <c r="E552" s="13"/>
      <c r="F552" s="13"/>
      <c r="G552" s="13"/>
      <c r="H552" s="13"/>
      <c r="I552" s="13"/>
      <c r="J552" s="13"/>
      <c r="K552" s="13"/>
      <c r="L552" s="13"/>
      <c r="N552" s="13"/>
      <c r="O552" s="13"/>
      <c r="P552" s="13"/>
    </row>
    <row r="553" spans="2:16" ht="15.75" customHeight="1">
      <c r="B553" s="13"/>
      <c r="C553" s="13"/>
      <c r="D553" s="13"/>
      <c r="E553" s="13"/>
      <c r="F553" s="13"/>
      <c r="G553" s="13"/>
      <c r="H553" s="13"/>
      <c r="I553" s="13"/>
      <c r="J553" s="13"/>
      <c r="K553" s="13"/>
      <c r="L553" s="13"/>
      <c r="N553" s="13"/>
      <c r="O553" s="13"/>
      <c r="P553" s="13"/>
    </row>
    <row r="554" spans="2:16" ht="15.75" customHeight="1">
      <c r="B554" s="13"/>
      <c r="C554" s="13"/>
      <c r="D554" s="13"/>
      <c r="E554" s="13"/>
      <c r="F554" s="13"/>
      <c r="G554" s="13"/>
      <c r="H554" s="13"/>
      <c r="I554" s="13"/>
      <c r="J554" s="13"/>
      <c r="K554" s="13"/>
      <c r="L554" s="13"/>
      <c r="N554" s="13"/>
      <c r="O554" s="13"/>
      <c r="P554" s="13"/>
    </row>
    <row r="555" spans="2:16" ht="15.75" customHeight="1">
      <c r="B555" s="13"/>
      <c r="C555" s="13"/>
      <c r="D555" s="13"/>
      <c r="E555" s="13"/>
      <c r="F555" s="13"/>
      <c r="G555" s="13"/>
      <c r="H555" s="13"/>
      <c r="I555" s="13"/>
      <c r="J555" s="13"/>
      <c r="K555" s="13"/>
      <c r="L555" s="13"/>
      <c r="N555" s="13"/>
      <c r="O555" s="13"/>
      <c r="P555" s="13"/>
    </row>
    <row r="556" spans="2:16" ht="15.75" customHeight="1">
      <c r="B556" s="13"/>
      <c r="C556" s="13"/>
      <c r="D556" s="13"/>
      <c r="E556" s="13"/>
      <c r="F556" s="13"/>
      <c r="G556" s="13"/>
      <c r="H556" s="13"/>
      <c r="I556" s="13"/>
      <c r="J556" s="13"/>
      <c r="K556" s="13"/>
      <c r="L556" s="13"/>
      <c r="N556" s="13"/>
      <c r="O556" s="13"/>
      <c r="P556" s="13"/>
    </row>
    <row r="557" spans="2:16" ht="15.75" customHeight="1">
      <c r="B557" s="13"/>
      <c r="C557" s="13"/>
      <c r="D557" s="13"/>
      <c r="E557" s="13"/>
      <c r="F557" s="13"/>
      <c r="G557" s="13"/>
      <c r="H557" s="13"/>
      <c r="I557" s="13"/>
      <c r="J557" s="13"/>
      <c r="K557" s="13"/>
      <c r="L557" s="13"/>
      <c r="N557" s="13"/>
      <c r="O557" s="13"/>
      <c r="P557" s="13"/>
    </row>
    <row r="558" spans="2:16" ht="15.75" customHeight="1">
      <c r="B558" s="13"/>
      <c r="C558" s="13"/>
      <c r="D558" s="13"/>
      <c r="E558" s="13"/>
      <c r="F558" s="13"/>
      <c r="G558" s="13"/>
      <c r="H558" s="13"/>
      <c r="I558" s="13"/>
      <c r="J558" s="13"/>
      <c r="K558" s="13"/>
      <c r="L558" s="13"/>
      <c r="N558" s="13"/>
      <c r="O558" s="13"/>
      <c r="P558" s="13"/>
    </row>
    <row r="559" spans="2:16" ht="15.75" customHeight="1">
      <c r="B559" s="13"/>
      <c r="C559" s="13"/>
      <c r="D559" s="13"/>
      <c r="E559" s="13"/>
      <c r="F559" s="13"/>
      <c r="G559" s="13"/>
      <c r="H559" s="13"/>
      <c r="I559" s="13"/>
      <c r="J559" s="13"/>
      <c r="K559" s="13"/>
      <c r="L559" s="13"/>
      <c r="N559" s="13"/>
      <c r="O559" s="13"/>
      <c r="P559" s="13"/>
    </row>
    <row r="560" spans="2:16" ht="15.75" customHeight="1">
      <c r="B560" s="13"/>
      <c r="C560" s="13"/>
      <c r="D560" s="13"/>
      <c r="E560" s="13"/>
      <c r="F560" s="13"/>
      <c r="G560" s="13"/>
      <c r="H560" s="13"/>
      <c r="I560" s="13"/>
      <c r="J560" s="13"/>
      <c r="K560" s="13"/>
      <c r="L560" s="13"/>
      <c r="N560" s="13"/>
      <c r="O560" s="13"/>
      <c r="P560" s="13"/>
    </row>
    <row r="561" spans="2:16" ht="15.75" customHeight="1">
      <c r="B561" s="13"/>
      <c r="C561" s="13"/>
      <c r="D561" s="13"/>
      <c r="E561" s="13"/>
      <c r="F561" s="13"/>
      <c r="G561" s="13"/>
      <c r="H561" s="13"/>
      <c r="I561" s="13"/>
      <c r="J561" s="13"/>
      <c r="K561" s="13"/>
      <c r="L561" s="13"/>
      <c r="N561" s="13"/>
      <c r="O561" s="13"/>
      <c r="P561" s="13"/>
    </row>
    <row r="562" spans="2:16" ht="15.75" customHeight="1">
      <c r="B562" s="13"/>
      <c r="C562" s="13"/>
      <c r="D562" s="13"/>
      <c r="E562" s="13"/>
      <c r="F562" s="13"/>
      <c r="G562" s="13"/>
      <c r="H562" s="13"/>
      <c r="I562" s="13"/>
      <c r="J562" s="13"/>
      <c r="K562" s="13"/>
      <c r="L562" s="13"/>
      <c r="N562" s="13"/>
      <c r="O562" s="13"/>
      <c r="P562" s="13"/>
    </row>
    <row r="563" spans="2:16" ht="15.75" customHeight="1">
      <c r="B563" s="13"/>
      <c r="C563" s="13"/>
      <c r="D563" s="13"/>
      <c r="E563" s="13"/>
      <c r="F563" s="13"/>
      <c r="G563" s="13"/>
      <c r="H563" s="13"/>
      <c r="I563" s="13"/>
      <c r="J563" s="13"/>
      <c r="K563" s="13"/>
      <c r="L563" s="13"/>
      <c r="N563" s="13"/>
      <c r="O563" s="13"/>
      <c r="P563" s="13"/>
    </row>
    <row r="564" spans="2:16" ht="15.75" customHeight="1">
      <c r="B564" s="13"/>
      <c r="C564" s="13"/>
      <c r="D564" s="13"/>
      <c r="E564" s="13"/>
      <c r="F564" s="13"/>
      <c r="G564" s="13"/>
      <c r="H564" s="13"/>
      <c r="I564" s="13"/>
      <c r="J564" s="13"/>
      <c r="K564" s="13"/>
      <c r="L564" s="13"/>
      <c r="N564" s="13"/>
      <c r="O564" s="13"/>
      <c r="P564" s="13"/>
    </row>
    <row r="565" spans="2:16" ht="15.75" customHeight="1">
      <c r="B565" s="13"/>
      <c r="C565" s="13"/>
      <c r="D565" s="13"/>
      <c r="E565" s="13"/>
      <c r="F565" s="13"/>
      <c r="G565" s="13"/>
      <c r="H565" s="13"/>
      <c r="I565" s="13"/>
      <c r="J565" s="13"/>
      <c r="K565" s="13"/>
      <c r="L565" s="13"/>
      <c r="N565" s="13"/>
      <c r="O565" s="13"/>
      <c r="P565" s="13"/>
    </row>
    <row r="566" spans="2:16" ht="15.75" customHeight="1">
      <c r="B566" s="13"/>
      <c r="C566" s="13"/>
      <c r="D566" s="13"/>
      <c r="E566" s="13"/>
      <c r="F566" s="13"/>
      <c r="G566" s="13"/>
      <c r="H566" s="13"/>
      <c r="I566" s="13"/>
      <c r="J566" s="13"/>
      <c r="K566" s="13"/>
      <c r="L566" s="13"/>
      <c r="N566" s="13"/>
      <c r="O566" s="13"/>
      <c r="P566" s="13"/>
    </row>
    <row r="567" spans="2:16" ht="15.75" customHeight="1">
      <c r="B567" s="13"/>
      <c r="C567" s="13"/>
      <c r="D567" s="13"/>
      <c r="E567" s="13"/>
      <c r="F567" s="13"/>
      <c r="G567" s="13"/>
      <c r="H567" s="13"/>
      <c r="I567" s="13"/>
      <c r="J567" s="13"/>
      <c r="K567" s="13"/>
      <c r="L567" s="13"/>
      <c r="N567" s="13"/>
      <c r="O567" s="13"/>
      <c r="P567" s="13"/>
    </row>
    <row r="568" spans="2:16" ht="15.75" customHeight="1">
      <c r="B568" s="13"/>
      <c r="C568" s="13"/>
      <c r="D568" s="13"/>
      <c r="E568" s="13"/>
      <c r="F568" s="13"/>
      <c r="G568" s="13"/>
      <c r="H568" s="13"/>
      <c r="I568" s="13"/>
      <c r="J568" s="13"/>
      <c r="K568" s="13"/>
      <c r="L568" s="13"/>
      <c r="N568" s="13"/>
      <c r="O568" s="13"/>
      <c r="P568" s="13"/>
    </row>
    <row r="569" spans="2:16" ht="15.75" customHeight="1">
      <c r="B569" s="13"/>
      <c r="C569" s="13"/>
      <c r="D569" s="13"/>
      <c r="E569" s="13"/>
      <c r="F569" s="13"/>
      <c r="G569" s="13"/>
      <c r="H569" s="13"/>
      <c r="I569" s="13"/>
      <c r="J569" s="13"/>
      <c r="K569" s="13"/>
      <c r="L569" s="13"/>
      <c r="N569" s="13"/>
      <c r="O569" s="13"/>
      <c r="P569" s="13"/>
    </row>
    <row r="570" spans="2:16" ht="15.75" customHeight="1">
      <c r="B570" s="13"/>
      <c r="C570" s="13"/>
      <c r="D570" s="13"/>
      <c r="E570" s="13"/>
      <c r="F570" s="13"/>
      <c r="G570" s="13"/>
      <c r="H570" s="13"/>
      <c r="I570" s="13"/>
      <c r="J570" s="13"/>
      <c r="K570" s="13"/>
      <c r="L570" s="13"/>
      <c r="N570" s="13"/>
      <c r="O570" s="13"/>
      <c r="P570" s="13"/>
    </row>
    <row r="571" spans="2:16" ht="15.75" customHeight="1">
      <c r="B571" s="13"/>
      <c r="C571" s="13"/>
      <c r="D571" s="13"/>
      <c r="E571" s="13"/>
      <c r="F571" s="13"/>
      <c r="G571" s="13"/>
      <c r="H571" s="13"/>
      <c r="I571" s="13"/>
      <c r="J571" s="13"/>
      <c r="K571" s="13"/>
      <c r="L571" s="13"/>
      <c r="N571" s="13"/>
      <c r="O571" s="13"/>
      <c r="P571" s="13"/>
    </row>
    <row r="572" spans="2:16" ht="15.75" customHeight="1">
      <c r="B572" s="13"/>
      <c r="C572" s="13"/>
      <c r="D572" s="13"/>
      <c r="E572" s="13"/>
      <c r="F572" s="13"/>
      <c r="G572" s="13"/>
      <c r="H572" s="13"/>
      <c r="I572" s="13"/>
      <c r="J572" s="13"/>
      <c r="K572" s="13"/>
      <c r="L572" s="13"/>
      <c r="N572" s="13"/>
      <c r="O572" s="13"/>
      <c r="P572" s="13"/>
    </row>
    <row r="573" spans="2:16" ht="15.75" customHeight="1">
      <c r="B573" s="13"/>
      <c r="C573" s="13"/>
      <c r="D573" s="13"/>
      <c r="E573" s="13"/>
      <c r="F573" s="13"/>
      <c r="G573" s="13"/>
      <c r="H573" s="13"/>
      <c r="I573" s="13"/>
      <c r="J573" s="13"/>
      <c r="K573" s="13"/>
      <c r="L573" s="13"/>
      <c r="N573" s="13"/>
      <c r="O573" s="13"/>
      <c r="P573" s="13"/>
    </row>
    <row r="574" spans="2:16" ht="15.75" customHeight="1">
      <c r="B574" s="13"/>
      <c r="C574" s="13"/>
      <c r="D574" s="13"/>
      <c r="E574" s="13"/>
      <c r="F574" s="13"/>
      <c r="G574" s="13"/>
      <c r="H574" s="13"/>
      <c r="I574" s="13"/>
      <c r="J574" s="13"/>
      <c r="K574" s="13"/>
      <c r="L574" s="13"/>
      <c r="N574" s="13"/>
      <c r="O574" s="13"/>
      <c r="P574" s="13"/>
    </row>
    <row r="575" spans="2:16" ht="15.75" customHeight="1">
      <c r="B575" s="13"/>
      <c r="C575" s="13"/>
      <c r="D575" s="13"/>
      <c r="E575" s="13"/>
      <c r="F575" s="13"/>
      <c r="G575" s="13"/>
      <c r="H575" s="13"/>
      <c r="I575" s="13"/>
      <c r="J575" s="13"/>
      <c r="K575" s="13"/>
      <c r="L575" s="13"/>
      <c r="N575" s="13"/>
      <c r="O575" s="13"/>
      <c r="P575" s="13"/>
    </row>
    <row r="576" spans="2:16" ht="15.75" customHeight="1">
      <c r="B576" s="13"/>
      <c r="C576" s="13"/>
      <c r="D576" s="13"/>
      <c r="E576" s="13"/>
      <c r="F576" s="13"/>
      <c r="G576" s="13"/>
      <c r="H576" s="13"/>
      <c r="I576" s="13"/>
      <c r="J576" s="13"/>
      <c r="K576" s="13"/>
      <c r="L576" s="13"/>
      <c r="N576" s="13"/>
      <c r="O576" s="13"/>
      <c r="P576" s="13"/>
    </row>
    <row r="577" spans="2:16" ht="15.75" customHeight="1">
      <c r="B577" s="13"/>
      <c r="C577" s="13"/>
      <c r="D577" s="13"/>
      <c r="E577" s="13"/>
      <c r="F577" s="13"/>
      <c r="G577" s="13"/>
      <c r="H577" s="13"/>
      <c r="I577" s="13"/>
      <c r="J577" s="13"/>
      <c r="K577" s="13"/>
      <c r="L577" s="13"/>
      <c r="N577" s="13"/>
      <c r="O577" s="13"/>
      <c r="P577" s="13"/>
    </row>
    <row r="578" spans="2:16" ht="15.75" customHeight="1">
      <c r="B578" s="13"/>
      <c r="C578" s="13"/>
      <c r="D578" s="13"/>
      <c r="E578" s="13"/>
      <c r="F578" s="13"/>
      <c r="G578" s="13"/>
      <c r="H578" s="13"/>
      <c r="I578" s="13"/>
      <c r="J578" s="13"/>
      <c r="K578" s="13"/>
      <c r="L578" s="13"/>
      <c r="N578" s="13"/>
      <c r="O578" s="13"/>
      <c r="P578" s="13"/>
    </row>
    <row r="579" spans="2:16" ht="15.75" customHeight="1">
      <c r="B579" s="13"/>
      <c r="C579" s="13"/>
      <c r="D579" s="13"/>
      <c r="E579" s="13"/>
      <c r="F579" s="13"/>
      <c r="G579" s="13"/>
      <c r="H579" s="13"/>
      <c r="I579" s="13"/>
      <c r="J579" s="13"/>
      <c r="K579" s="13"/>
      <c r="L579" s="13"/>
      <c r="N579" s="13"/>
      <c r="O579" s="13"/>
      <c r="P579" s="13"/>
    </row>
    <row r="580" spans="2:16" ht="15.75" customHeight="1">
      <c r="B580" s="13"/>
      <c r="C580" s="13"/>
      <c r="D580" s="13"/>
      <c r="E580" s="13"/>
      <c r="F580" s="13"/>
      <c r="G580" s="13"/>
      <c r="H580" s="13"/>
      <c r="I580" s="13"/>
      <c r="J580" s="13"/>
      <c r="K580" s="13"/>
      <c r="L580" s="13"/>
      <c r="N580" s="13"/>
      <c r="O580" s="13"/>
      <c r="P580" s="13"/>
    </row>
    <row r="581" spans="2:16" ht="15.75" customHeight="1">
      <c r="B581" s="13"/>
      <c r="C581" s="13"/>
      <c r="D581" s="13"/>
      <c r="E581" s="13"/>
      <c r="F581" s="13"/>
      <c r="G581" s="13"/>
      <c r="H581" s="13"/>
      <c r="I581" s="13"/>
      <c r="J581" s="13"/>
      <c r="K581" s="13"/>
      <c r="L581" s="13"/>
      <c r="N581" s="13"/>
      <c r="O581" s="13"/>
      <c r="P581" s="13"/>
    </row>
    <row r="582" spans="2:16" ht="15.75" customHeight="1">
      <c r="B582" s="13"/>
      <c r="C582" s="13"/>
      <c r="D582" s="13"/>
      <c r="E582" s="13"/>
      <c r="F582" s="13"/>
      <c r="G582" s="13"/>
      <c r="H582" s="13"/>
      <c r="I582" s="13"/>
      <c r="J582" s="13"/>
      <c r="K582" s="13"/>
      <c r="L582" s="13"/>
      <c r="N582" s="13"/>
      <c r="O582" s="13"/>
      <c r="P582" s="13"/>
    </row>
    <row r="583" spans="2:16" ht="15.75" customHeight="1">
      <c r="B583" s="13"/>
      <c r="C583" s="13"/>
      <c r="D583" s="13"/>
      <c r="E583" s="13"/>
      <c r="F583" s="13"/>
      <c r="G583" s="13"/>
      <c r="H583" s="13"/>
      <c r="I583" s="13"/>
      <c r="J583" s="13"/>
      <c r="K583" s="13"/>
      <c r="L583" s="13"/>
      <c r="N583" s="13"/>
      <c r="O583" s="13"/>
      <c r="P583" s="13"/>
    </row>
    <row r="584" spans="2:16" ht="15.75" customHeight="1">
      <c r="B584" s="13"/>
      <c r="C584" s="13"/>
      <c r="D584" s="13"/>
      <c r="E584" s="13"/>
      <c r="F584" s="13"/>
      <c r="G584" s="13"/>
      <c r="H584" s="13"/>
      <c r="I584" s="13"/>
      <c r="J584" s="13"/>
      <c r="K584" s="13"/>
      <c r="L584" s="13"/>
      <c r="N584" s="13"/>
      <c r="O584" s="13"/>
      <c r="P584" s="13"/>
    </row>
    <row r="585" spans="2:16" ht="15.75" customHeight="1">
      <c r="B585" s="13"/>
      <c r="C585" s="13"/>
      <c r="D585" s="13"/>
      <c r="E585" s="13"/>
      <c r="F585" s="13"/>
      <c r="G585" s="13"/>
      <c r="H585" s="13"/>
      <c r="I585" s="13"/>
      <c r="J585" s="13"/>
      <c r="K585" s="13"/>
      <c r="L585" s="13"/>
      <c r="N585" s="13"/>
      <c r="O585" s="13"/>
      <c r="P585" s="13"/>
    </row>
    <row r="586" spans="2:16" ht="15.75" customHeight="1">
      <c r="B586" s="13"/>
      <c r="C586" s="13"/>
      <c r="D586" s="13"/>
      <c r="E586" s="13"/>
      <c r="F586" s="13"/>
      <c r="G586" s="13"/>
      <c r="H586" s="13"/>
      <c r="I586" s="13"/>
      <c r="J586" s="13"/>
      <c r="K586" s="13"/>
      <c r="L586" s="13"/>
      <c r="N586" s="13"/>
      <c r="O586" s="13"/>
      <c r="P586" s="13"/>
    </row>
    <row r="587" spans="2:16" ht="15.75" customHeight="1">
      <c r="B587" s="13"/>
      <c r="C587" s="13"/>
      <c r="D587" s="13"/>
      <c r="E587" s="13"/>
      <c r="F587" s="13"/>
      <c r="G587" s="13"/>
      <c r="H587" s="13"/>
      <c r="I587" s="13"/>
      <c r="J587" s="13"/>
      <c r="K587" s="13"/>
      <c r="L587" s="13"/>
      <c r="N587" s="13"/>
      <c r="O587" s="13"/>
      <c r="P587" s="13"/>
    </row>
    <row r="588" spans="2:16" ht="15.75" customHeight="1">
      <c r="B588" s="13"/>
      <c r="C588" s="13"/>
      <c r="D588" s="13"/>
      <c r="E588" s="13"/>
      <c r="F588" s="13"/>
      <c r="G588" s="13"/>
      <c r="H588" s="13"/>
      <c r="I588" s="13"/>
      <c r="J588" s="13"/>
      <c r="K588" s="13"/>
      <c r="L588" s="13"/>
      <c r="N588" s="13"/>
      <c r="O588" s="13"/>
      <c r="P588" s="13"/>
    </row>
    <row r="589" spans="2:16" ht="15.75" customHeight="1">
      <c r="B589" s="13"/>
      <c r="C589" s="13"/>
      <c r="D589" s="13"/>
      <c r="E589" s="13"/>
      <c r="F589" s="13"/>
      <c r="G589" s="13"/>
      <c r="H589" s="13"/>
      <c r="I589" s="13"/>
      <c r="J589" s="13"/>
      <c r="K589" s="13"/>
      <c r="L589" s="13"/>
      <c r="N589" s="13"/>
      <c r="O589" s="13"/>
      <c r="P589" s="13"/>
    </row>
    <row r="590" spans="2:16" ht="15.75" customHeight="1">
      <c r="B590" s="13"/>
      <c r="C590" s="13"/>
      <c r="D590" s="13"/>
      <c r="E590" s="13"/>
      <c r="F590" s="13"/>
      <c r="G590" s="13"/>
      <c r="H590" s="13"/>
      <c r="I590" s="13"/>
      <c r="J590" s="13"/>
      <c r="K590" s="13"/>
      <c r="L590" s="13"/>
      <c r="N590" s="13"/>
      <c r="O590" s="13"/>
      <c r="P590" s="13"/>
    </row>
    <row r="591" spans="2:16" ht="15.75" customHeight="1">
      <c r="B591" s="13"/>
      <c r="C591" s="13"/>
      <c r="D591" s="13"/>
      <c r="E591" s="13"/>
      <c r="F591" s="13"/>
      <c r="G591" s="13"/>
      <c r="H591" s="13"/>
      <c r="I591" s="13"/>
      <c r="J591" s="13"/>
      <c r="K591" s="13"/>
      <c r="L591" s="13"/>
      <c r="N591" s="13"/>
      <c r="O591" s="13"/>
      <c r="P591" s="13"/>
    </row>
    <row r="592" spans="2:16" ht="15.75" customHeight="1">
      <c r="B592" s="13"/>
      <c r="C592" s="13"/>
      <c r="D592" s="13"/>
      <c r="E592" s="13"/>
      <c r="F592" s="13"/>
      <c r="G592" s="13"/>
      <c r="H592" s="13"/>
      <c r="I592" s="13"/>
      <c r="J592" s="13"/>
      <c r="K592" s="13"/>
      <c r="L592" s="13"/>
      <c r="N592" s="13"/>
      <c r="O592" s="13"/>
      <c r="P592" s="13"/>
    </row>
    <row r="593" spans="2:16" ht="15.75" customHeight="1">
      <c r="B593" s="13"/>
      <c r="C593" s="13"/>
      <c r="D593" s="13"/>
      <c r="E593" s="13"/>
      <c r="F593" s="13"/>
      <c r="G593" s="13"/>
      <c r="H593" s="13"/>
      <c r="I593" s="13"/>
      <c r="J593" s="13"/>
      <c r="K593" s="13"/>
      <c r="L593" s="13"/>
      <c r="N593" s="13"/>
      <c r="O593" s="13"/>
      <c r="P593" s="13"/>
    </row>
    <row r="594" spans="2:16" ht="15.75" customHeight="1">
      <c r="B594" s="13"/>
      <c r="C594" s="13"/>
      <c r="D594" s="13"/>
      <c r="E594" s="13"/>
      <c r="F594" s="13"/>
      <c r="G594" s="13"/>
      <c r="H594" s="13"/>
      <c r="I594" s="13"/>
      <c r="J594" s="13"/>
      <c r="K594" s="13"/>
      <c r="L594" s="13"/>
      <c r="N594" s="13"/>
      <c r="O594" s="13"/>
      <c r="P594" s="13"/>
    </row>
    <row r="595" spans="2:16" ht="15.75" customHeight="1">
      <c r="B595" s="13"/>
      <c r="C595" s="13"/>
      <c r="D595" s="13"/>
      <c r="E595" s="13"/>
      <c r="F595" s="13"/>
      <c r="G595" s="13"/>
      <c r="H595" s="13"/>
      <c r="I595" s="13"/>
      <c r="J595" s="13"/>
      <c r="K595" s="13"/>
      <c r="L595" s="13"/>
      <c r="N595" s="13"/>
      <c r="O595" s="13"/>
      <c r="P595" s="13"/>
    </row>
    <row r="596" spans="2:16" ht="15.75" customHeight="1">
      <c r="B596" s="13"/>
      <c r="C596" s="13"/>
      <c r="D596" s="13"/>
      <c r="E596" s="13"/>
      <c r="F596" s="13"/>
      <c r="G596" s="13"/>
      <c r="H596" s="13"/>
      <c r="I596" s="13"/>
      <c r="J596" s="13"/>
      <c r="K596" s="13"/>
      <c r="L596" s="13"/>
      <c r="N596" s="13"/>
      <c r="O596" s="13"/>
      <c r="P596" s="13"/>
    </row>
    <row r="597" spans="2:16" ht="15.75" customHeight="1">
      <c r="B597" s="13"/>
      <c r="C597" s="13"/>
      <c r="D597" s="13"/>
      <c r="E597" s="13"/>
      <c r="F597" s="13"/>
      <c r="G597" s="13"/>
      <c r="H597" s="13"/>
      <c r="I597" s="13"/>
      <c r="J597" s="13"/>
      <c r="K597" s="13"/>
      <c r="L597" s="13"/>
      <c r="N597" s="13"/>
      <c r="O597" s="13"/>
      <c r="P597" s="13"/>
    </row>
    <row r="598" spans="2:16" ht="15.75" customHeight="1">
      <c r="B598" s="13"/>
      <c r="C598" s="13"/>
      <c r="D598" s="13"/>
      <c r="E598" s="13"/>
      <c r="F598" s="13"/>
      <c r="G598" s="13"/>
      <c r="H598" s="13"/>
      <c r="I598" s="13"/>
      <c r="J598" s="13"/>
      <c r="K598" s="13"/>
      <c r="L598" s="13"/>
      <c r="N598" s="13"/>
      <c r="O598" s="13"/>
      <c r="P598" s="13"/>
    </row>
    <row r="599" spans="2:16" ht="15.75" customHeight="1">
      <c r="B599" s="13"/>
      <c r="C599" s="13"/>
      <c r="D599" s="13"/>
      <c r="E599" s="13"/>
      <c r="F599" s="13"/>
      <c r="G599" s="13"/>
      <c r="H599" s="13"/>
      <c r="I599" s="13"/>
      <c r="J599" s="13"/>
      <c r="K599" s="13"/>
      <c r="L599" s="13"/>
      <c r="N599" s="13"/>
      <c r="O599" s="13"/>
      <c r="P599" s="13"/>
    </row>
    <row r="600" spans="2:16" ht="15.75" customHeight="1">
      <c r="B600" s="13"/>
      <c r="C600" s="13"/>
      <c r="D600" s="13"/>
      <c r="E600" s="13"/>
      <c r="F600" s="13"/>
      <c r="G600" s="13"/>
      <c r="H600" s="13"/>
      <c r="I600" s="13"/>
      <c r="J600" s="13"/>
      <c r="K600" s="13"/>
      <c r="L600" s="13"/>
      <c r="N600" s="13"/>
      <c r="O600" s="13"/>
      <c r="P600" s="13"/>
    </row>
    <row r="601" spans="2:16" ht="15.75" customHeight="1">
      <c r="B601" s="13"/>
      <c r="C601" s="13"/>
      <c r="D601" s="13"/>
      <c r="E601" s="13"/>
      <c r="F601" s="13"/>
      <c r="G601" s="13"/>
      <c r="H601" s="13"/>
      <c r="I601" s="13"/>
      <c r="J601" s="13"/>
      <c r="K601" s="13"/>
      <c r="L601" s="13"/>
      <c r="N601" s="13"/>
      <c r="O601" s="13"/>
      <c r="P601" s="13"/>
    </row>
    <row r="602" spans="2:16" ht="15.75" customHeight="1">
      <c r="B602" s="13"/>
      <c r="C602" s="13"/>
      <c r="D602" s="13"/>
      <c r="E602" s="13"/>
      <c r="F602" s="13"/>
      <c r="G602" s="13"/>
      <c r="H602" s="13"/>
      <c r="I602" s="13"/>
      <c r="J602" s="13"/>
      <c r="K602" s="13"/>
      <c r="L602" s="13"/>
      <c r="N602" s="13"/>
      <c r="O602" s="13"/>
      <c r="P602" s="13"/>
    </row>
    <row r="603" spans="2:16" ht="15.75" customHeight="1">
      <c r="B603" s="13"/>
      <c r="C603" s="13"/>
      <c r="D603" s="13"/>
      <c r="E603" s="13"/>
      <c r="F603" s="13"/>
      <c r="G603" s="13"/>
      <c r="H603" s="13"/>
      <c r="I603" s="13"/>
      <c r="J603" s="13"/>
      <c r="K603" s="13"/>
      <c r="L603" s="13"/>
      <c r="N603" s="13"/>
      <c r="O603" s="13"/>
      <c r="P603" s="13"/>
    </row>
    <row r="604" spans="2:16" ht="15.75" customHeight="1">
      <c r="B604" s="13"/>
      <c r="C604" s="13"/>
      <c r="D604" s="13"/>
      <c r="E604" s="13"/>
      <c r="F604" s="13"/>
      <c r="G604" s="13"/>
      <c r="H604" s="13"/>
      <c r="I604" s="13"/>
      <c r="J604" s="13"/>
      <c r="K604" s="13"/>
      <c r="L604" s="13"/>
      <c r="N604" s="13"/>
      <c r="O604" s="13"/>
      <c r="P604" s="13"/>
    </row>
    <row r="605" spans="2:16" ht="15.75" customHeight="1">
      <c r="B605" s="13"/>
      <c r="C605" s="13"/>
      <c r="D605" s="13"/>
      <c r="E605" s="13"/>
      <c r="F605" s="13"/>
      <c r="G605" s="13"/>
      <c r="H605" s="13"/>
      <c r="I605" s="13"/>
      <c r="J605" s="13"/>
      <c r="K605" s="13"/>
      <c r="L605" s="13"/>
      <c r="N605" s="13"/>
      <c r="O605" s="13"/>
      <c r="P605" s="13"/>
    </row>
    <row r="606" spans="2:16" ht="15.75" customHeight="1">
      <c r="B606" s="13"/>
      <c r="C606" s="13"/>
      <c r="D606" s="13"/>
      <c r="E606" s="13"/>
      <c r="F606" s="13"/>
      <c r="G606" s="13"/>
      <c r="H606" s="13"/>
      <c r="I606" s="13"/>
      <c r="J606" s="13"/>
      <c r="K606" s="13"/>
      <c r="L606" s="13"/>
      <c r="N606" s="13"/>
      <c r="O606" s="13"/>
      <c r="P606" s="13"/>
    </row>
    <row r="607" spans="2:16" ht="15.75" customHeight="1">
      <c r="B607" s="13"/>
      <c r="C607" s="13"/>
      <c r="D607" s="13"/>
      <c r="E607" s="13"/>
      <c r="F607" s="13"/>
      <c r="G607" s="13"/>
      <c r="H607" s="13"/>
      <c r="I607" s="13"/>
      <c r="J607" s="13"/>
      <c r="K607" s="13"/>
      <c r="L607" s="13"/>
      <c r="N607" s="13"/>
      <c r="O607" s="13"/>
      <c r="P607" s="13"/>
    </row>
    <row r="608" spans="2:16" ht="15.75" customHeight="1">
      <c r="B608" s="13"/>
      <c r="C608" s="13"/>
      <c r="D608" s="13"/>
      <c r="E608" s="13"/>
      <c r="F608" s="13"/>
      <c r="G608" s="13"/>
      <c r="H608" s="13"/>
      <c r="I608" s="13"/>
      <c r="J608" s="13"/>
      <c r="K608" s="13"/>
      <c r="L608" s="13"/>
      <c r="N608" s="13"/>
      <c r="O608" s="13"/>
      <c r="P608" s="13"/>
    </row>
    <row r="609" spans="2:16" ht="15.75" customHeight="1">
      <c r="B609" s="13"/>
      <c r="C609" s="13"/>
      <c r="D609" s="13"/>
      <c r="E609" s="13"/>
      <c r="F609" s="13"/>
      <c r="G609" s="13"/>
      <c r="H609" s="13"/>
      <c r="I609" s="13"/>
      <c r="J609" s="13"/>
      <c r="K609" s="13"/>
      <c r="L609" s="13"/>
      <c r="N609" s="13"/>
      <c r="O609" s="13"/>
      <c r="P609" s="13"/>
    </row>
    <row r="610" spans="2:16" ht="15.75" customHeight="1">
      <c r="B610" s="13"/>
      <c r="C610" s="13"/>
      <c r="D610" s="13"/>
      <c r="E610" s="13"/>
      <c r="F610" s="13"/>
      <c r="G610" s="13"/>
      <c r="H610" s="13"/>
      <c r="I610" s="13"/>
      <c r="J610" s="13"/>
      <c r="K610" s="13"/>
      <c r="L610" s="13"/>
      <c r="N610" s="13"/>
      <c r="O610" s="13"/>
      <c r="P610" s="13"/>
    </row>
    <row r="611" spans="2:16" ht="15.75" customHeight="1">
      <c r="B611" s="13"/>
      <c r="C611" s="13"/>
      <c r="D611" s="13"/>
      <c r="E611" s="13"/>
      <c r="F611" s="13"/>
      <c r="G611" s="13"/>
      <c r="H611" s="13"/>
      <c r="I611" s="13"/>
      <c r="J611" s="13"/>
      <c r="K611" s="13"/>
      <c r="L611" s="13"/>
      <c r="N611" s="13"/>
      <c r="O611" s="13"/>
      <c r="P611" s="13"/>
    </row>
    <row r="612" spans="2:16" ht="15.75" customHeight="1">
      <c r="B612" s="13"/>
      <c r="C612" s="13"/>
      <c r="D612" s="13"/>
      <c r="E612" s="13"/>
      <c r="F612" s="13"/>
      <c r="G612" s="13"/>
      <c r="H612" s="13"/>
      <c r="I612" s="13"/>
      <c r="J612" s="13"/>
      <c r="K612" s="13"/>
      <c r="L612" s="13"/>
      <c r="N612" s="13"/>
      <c r="O612" s="13"/>
      <c r="P612" s="13"/>
    </row>
    <row r="613" spans="2:16" ht="15.75" customHeight="1">
      <c r="B613" s="13"/>
      <c r="C613" s="13"/>
      <c r="D613" s="13"/>
      <c r="E613" s="13"/>
      <c r="F613" s="13"/>
      <c r="G613" s="13"/>
      <c r="H613" s="13"/>
      <c r="I613" s="13"/>
      <c r="J613" s="13"/>
      <c r="K613" s="13"/>
      <c r="L613" s="13"/>
      <c r="N613" s="13"/>
      <c r="O613" s="13"/>
      <c r="P613" s="13"/>
    </row>
    <row r="614" spans="2:16" ht="15.75" customHeight="1">
      <c r="B614" s="13"/>
      <c r="C614" s="13"/>
      <c r="D614" s="13"/>
      <c r="E614" s="13"/>
      <c r="F614" s="13"/>
      <c r="G614" s="13"/>
      <c r="H614" s="13"/>
      <c r="I614" s="13"/>
      <c r="J614" s="13"/>
      <c r="K614" s="13"/>
      <c r="L614" s="13"/>
      <c r="N614" s="13"/>
      <c r="O614" s="13"/>
      <c r="P614" s="13"/>
    </row>
    <row r="615" spans="2:16" ht="15.75" customHeight="1">
      <c r="B615" s="13"/>
      <c r="C615" s="13"/>
      <c r="D615" s="13"/>
      <c r="E615" s="13"/>
      <c r="F615" s="13"/>
      <c r="G615" s="13"/>
      <c r="H615" s="13"/>
      <c r="I615" s="13"/>
      <c r="J615" s="13"/>
      <c r="K615" s="13"/>
      <c r="L615" s="13"/>
      <c r="N615" s="13"/>
      <c r="O615" s="13"/>
      <c r="P615" s="13"/>
    </row>
    <row r="616" spans="2:16" ht="15.75" customHeight="1">
      <c r="B616" s="13"/>
      <c r="C616" s="13"/>
      <c r="D616" s="13"/>
      <c r="E616" s="13"/>
      <c r="F616" s="13"/>
      <c r="G616" s="13"/>
      <c r="H616" s="13"/>
      <c r="I616" s="13"/>
      <c r="J616" s="13"/>
      <c r="K616" s="13"/>
      <c r="L616" s="13"/>
      <c r="N616" s="13"/>
      <c r="O616" s="13"/>
      <c r="P616" s="13"/>
    </row>
    <row r="617" spans="2:16" ht="15.75" customHeight="1">
      <c r="B617" s="13"/>
      <c r="C617" s="13"/>
      <c r="D617" s="13"/>
      <c r="E617" s="13"/>
      <c r="F617" s="13"/>
      <c r="G617" s="13"/>
      <c r="H617" s="13"/>
      <c r="I617" s="13"/>
      <c r="J617" s="13"/>
      <c r="K617" s="13"/>
      <c r="L617" s="13"/>
      <c r="N617" s="13"/>
      <c r="O617" s="13"/>
      <c r="P617" s="13"/>
    </row>
    <row r="618" spans="2:16" ht="15.75" customHeight="1">
      <c r="B618" s="13"/>
      <c r="C618" s="13"/>
      <c r="D618" s="13"/>
      <c r="E618" s="13"/>
      <c r="F618" s="13"/>
      <c r="G618" s="13"/>
      <c r="H618" s="13"/>
      <c r="I618" s="13"/>
      <c r="J618" s="13"/>
      <c r="K618" s="13"/>
      <c r="L618" s="13"/>
      <c r="N618" s="13"/>
      <c r="O618" s="13"/>
      <c r="P618" s="13"/>
    </row>
    <row r="619" spans="2:16" ht="15.75" customHeight="1">
      <c r="B619" s="13"/>
      <c r="C619" s="13"/>
      <c r="D619" s="13"/>
      <c r="E619" s="13"/>
      <c r="F619" s="13"/>
      <c r="G619" s="13"/>
      <c r="H619" s="13"/>
      <c r="I619" s="13"/>
      <c r="J619" s="13"/>
      <c r="K619" s="13"/>
      <c r="L619" s="13"/>
      <c r="N619" s="13"/>
      <c r="O619" s="13"/>
      <c r="P619" s="13"/>
    </row>
    <row r="620" spans="2:16" ht="15.75" customHeight="1">
      <c r="B620" s="13"/>
      <c r="C620" s="13"/>
      <c r="D620" s="13"/>
      <c r="E620" s="13"/>
      <c r="F620" s="13"/>
      <c r="G620" s="13"/>
      <c r="H620" s="13"/>
      <c r="I620" s="13"/>
      <c r="J620" s="13"/>
      <c r="K620" s="13"/>
      <c r="L620" s="13"/>
      <c r="N620" s="13"/>
      <c r="O620" s="13"/>
      <c r="P620" s="13"/>
    </row>
    <row r="621" spans="2:16" ht="15.75" customHeight="1">
      <c r="B621" s="13"/>
      <c r="C621" s="13"/>
      <c r="D621" s="13"/>
      <c r="E621" s="13"/>
      <c r="F621" s="13"/>
      <c r="G621" s="13"/>
      <c r="H621" s="13"/>
      <c r="I621" s="13"/>
      <c r="J621" s="13"/>
      <c r="K621" s="13"/>
      <c r="L621" s="13"/>
      <c r="N621" s="13"/>
      <c r="O621" s="13"/>
      <c r="P621" s="13"/>
    </row>
    <row r="622" spans="2:16" ht="15.75" customHeight="1">
      <c r="B622" s="13"/>
      <c r="C622" s="13"/>
      <c r="D622" s="13"/>
      <c r="E622" s="13"/>
      <c r="F622" s="13"/>
      <c r="G622" s="13"/>
      <c r="H622" s="13"/>
      <c r="I622" s="13"/>
      <c r="J622" s="13"/>
      <c r="K622" s="13"/>
      <c r="L622" s="13"/>
      <c r="N622" s="13"/>
      <c r="O622" s="13"/>
      <c r="P622" s="13"/>
    </row>
    <row r="623" spans="2:16" ht="15.75" customHeight="1">
      <c r="B623" s="13"/>
      <c r="C623" s="13"/>
      <c r="D623" s="13"/>
      <c r="E623" s="13"/>
      <c r="F623" s="13"/>
      <c r="G623" s="13"/>
      <c r="H623" s="13"/>
      <c r="I623" s="13"/>
      <c r="J623" s="13"/>
      <c r="K623" s="13"/>
      <c r="L623" s="13"/>
      <c r="N623" s="13"/>
      <c r="O623" s="13"/>
      <c r="P623" s="13"/>
    </row>
    <row r="624" spans="2:16" ht="15.75" customHeight="1">
      <c r="B624" s="13"/>
      <c r="C624" s="13"/>
      <c r="D624" s="13"/>
      <c r="E624" s="13"/>
      <c r="F624" s="13"/>
      <c r="G624" s="13"/>
      <c r="H624" s="13"/>
      <c r="I624" s="13"/>
      <c r="J624" s="13"/>
      <c r="K624" s="13"/>
      <c r="L624" s="13"/>
      <c r="N624" s="13"/>
      <c r="O624" s="13"/>
      <c r="P624" s="13"/>
    </row>
    <row r="625" spans="2:16" ht="15.75" customHeight="1">
      <c r="B625" s="13"/>
      <c r="C625" s="13"/>
      <c r="D625" s="13"/>
      <c r="E625" s="13"/>
      <c r="F625" s="13"/>
      <c r="G625" s="13"/>
      <c r="H625" s="13"/>
      <c r="I625" s="13"/>
      <c r="J625" s="13"/>
      <c r="K625" s="13"/>
      <c r="L625" s="13"/>
      <c r="N625" s="13"/>
      <c r="O625" s="13"/>
      <c r="P625" s="13"/>
    </row>
    <row r="626" spans="2:16" ht="15.75" customHeight="1">
      <c r="B626" s="13"/>
      <c r="C626" s="13"/>
      <c r="D626" s="13"/>
      <c r="E626" s="13"/>
      <c r="F626" s="13"/>
      <c r="G626" s="13"/>
      <c r="H626" s="13"/>
      <c r="I626" s="13"/>
      <c r="J626" s="13"/>
      <c r="K626" s="13"/>
      <c r="L626" s="13"/>
      <c r="N626" s="13"/>
      <c r="O626" s="13"/>
      <c r="P626" s="13"/>
    </row>
    <row r="627" spans="2:16" ht="15.75" customHeight="1">
      <c r="B627" s="13"/>
      <c r="C627" s="13"/>
      <c r="D627" s="13"/>
      <c r="E627" s="13"/>
      <c r="F627" s="13"/>
      <c r="G627" s="13"/>
      <c r="H627" s="13"/>
      <c r="I627" s="13"/>
      <c r="J627" s="13"/>
      <c r="K627" s="13"/>
      <c r="L627" s="13"/>
      <c r="N627" s="13"/>
      <c r="O627" s="13"/>
      <c r="P627" s="13"/>
    </row>
    <row r="628" spans="2:16" ht="15.75" customHeight="1">
      <c r="B628" s="13"/>
      <c r="C628" s="13"/>
      <c r="D628" s="13"/>
      <c r="E628" s="13"/>
      <c r="F628" s="13"/>
      <c r="G628" s="13"/>
      <c r="H628" s="13"/>
      <c r="I628" s="13"/>
      <c r="J628" s="13"/>
      <c r="K628" s="13"/>
      <c r="L628" s="13"/>
      <c r="N628" s="13"/>
      <c r="O628" s="13"/>
      <c r="P628" s="13"/>
    </row>
    <row r="629" spans="2:16" ht="15.75" customHeight="1">
      <c r="B629" s="13"/>
      <c r="C629" s="13"/>
      <c r="D629" s="13"/>
      <c r="E629" s="13"/>
      <c r="F629" s="13"/>
      <c r="G629" s="13"/>
      <c r="H629" s="13"/>
      <c r="I629" s="13"/>
      <c r="J629" s="13"/>
      <c r="K629" s="13"/>
      <c r="L629" s="13"/>
      <c r="N629" s="13"/>
      <c r="O629" s="13"/>
      <c r="P629" s="13"/>
    </row>
    <row r="630" spans="2:16" ht="15.75" customHeight="1">
      <c r="B630" s="13"/>
      <c r="C630" s="13"/>
      <c r="D630" s="13"/>
      <c r="E630" s="13"/>
      <c r="F630" s="13"/>
      <c r="G630" s="13"/>
      <c r="H630" s="13"/>
      <c r="I630" s="13"/>
      <c r="J630" s="13"/>
      <c r="K630" s="13"/>
      <c r="L630" s="13"/>
      <c r="N630" s="13"/>
      <c r="O630" s="13"/>
      <c r="P630" s="13"/>
    </row>
    <row r="631" spans="2:16" ht="15.75" customHeight="1">
      <c r="B631" s="13"/>
      <c r="C631" s="13"/>
      <c r="D631" s="13"/>
      <c r="E631" s="13"/>
      <c r="F631" s="13"/>
      <c r="G631" s="13"/>
      <c r="H631" s="13"/>
      <c r="I631" s="13"/>
      <c r="J631" s="13"/>
      <c r="K631" s="13"/>
      <c r="L631" s="13"/>
      <c r="N631" s="13"/>
      <c r="O631" s="13"/>
      <c r="P631" s="13"/>
    </row>
    <row r="632" spans="2:16" ht="15.75" customHeight="1">
      <c r="B632" s="13"/>
      <c r="C632" s="13"/>
      <c r="D632" s="13"/>
      <c r="E632" s="13"/>
      <c r="F632" s="13"/>
      <c r="G632" s="13"/>
      <c r="H632" s="13"/>
      <c r="I632" s="13"/>
      <c r="J632" s="13"/>
      <c r="K632" s="13"/>
      <c r="L632" s="13"/>
      <c r="N632" s="13"/>
      <c r="O632" s="13"/>
      <c r="P632" s="13"/>
    </row>
    <row r="633" spans="2:16" ht="15.75" customHeight="1">
      <c r="B633" s="13"/>
      <c r="C633" s="13"/>
      <c r="D633" s="13"/>
      <c r="E633" s="13"/>
      <c r="F633" s="13"/>
      <c r="G633" s="13"/>
      <c r="H633" s="13"/>
      <c r="I633" s="13"/>
      <c r="J633" s="13"/>
      <c r="K633" s="13"/>
      <c r="L633" s="13"/>
      <c r="N633" s="13"/>
      <c r="O633" s="13"/>
      <c r="P633" s="13"/>
    </row>
    <row r="634" spans="2:16" ht="15.75" customHeight="1">
      <c r="B634" s="13"/>
      <c r="C634" s="13"/>
      <c r="D634" s="13"/>
      <c r="E634" s="13"/>
      <c r="F634" s="13"/>
      <c r="G634" s="13"/>
      <c r="H634" s="13"/>
      <c r="I634" s="13"/>
      <c r="J634" s="13"/>
      <c r="K634" s="13"/>
      <c r="L634" s="13"/>
      <c r="N634" s="13"/>
      <c r="O634" s="13"/>
      <c r="P634" s="13"/>
    </row>
    <row r="635" spans="2:16" ht="15.75" customHeight="1">
      <c r="B635" s="13"/>
      <c r="C635" s="13"/>
      <c r="D635" s="13"/>
      <c r="E635" s="13"/>
      <c r="F635" s="13"/>
      <c r="G635" s="13"/>
      <c r="H635" s="13"/>
      <c r="I635" s="13"/>
      <c r="J635" s="13"/>
      <c r="K635" s="13"/>
      <c r="L635" s="13"/>
      <c r="N635" s="13"/>
      <c r="O635" s="13"/>
      <c r="P635" s="13"/>
    </row>
    <row r="636" spans="2:16" ht="15.75" customHeight="1">
      <c r="B636" s="13"/>
      <c r="C636" s="13"/>
      <c r="D636" s="13"/>
      <c r="E636" s="13"/>
      <c r="F636" s="13"/>
      <c r="G636" s="13"/>
      <c r="H636" s="13"/>
      <c r="I636" s="13"/>
      <c r="J636" s="13"/>
      <c r="K636" s="13"/>
      <c r="L636" s="13"/>
      <c r="N636" s="13"/>
      <c r="O636" s="13"/>
      <c r="P636" s="13"/>
    </row>
    <row r="637" spans="2:16" ht="15.75" customHeight="1">
      <c r="B637" s="13"/>
      <c r="C637" s="13"/>
      <c r="D637" s="13"/>
      <c r="E637" s="13"/>
      <c r="F637" s="13"/>
      <c r="G637" s="13"/>
      <c r="H637" s="13"/>
      <c r="I637" s="13"/>
      <c r="J637" s="13"/>
      <c r="K637" s="13"/>
      <c r="L637" s="13"/>
      <c r="N637" s="13"/>
      <c r="O637" s="13"/>
      <c r="P637" s="13"/>
    </row>
    <row r="638" spans="2:16" ht="15.75" customHeight="1">
      <c r="B638" s="13"/>
      <c r="C638" s="13"/>
      <c r="D638" s="13"/>
      <c r="E638" s="13"/>
      <c r="F638" s="13"/>
      <c r="G638" s="13"/>
      <c r="H638" s="13"/>
      <c r="I638" s="13"/>
      <c r="J638" s="13"/>
      <c r="K638" s="13"/>
      <c r="L638" s="13"/>
      <c r="N638" s="13"/>
      <c r="O638" s="13"/>
      <c r="P638" s="13"/>
    </row>
    <row r="639" spans="2:16" ht="15.75" customHeight="1">
      <c r="B639" s="13"/>
      <c r="C639" s="13"/>
      <c r="D639" s="13"/>
      <c r="E639" s="13"/>
      <c r="F639" s="13"/>
      <c r="G639" s="13"/>
      <c r="H639" s="13"/>
      <c r="I639" s="13"/>
      <c r="J639" s="13"/>
      <c r="K639" s="13"/>
      <c r="L639" s="13"/>
      <c r="N639" s="13"/>
      <c r="O639" s="13"/>
      <c r="P639" s="13"/>
    </row>
    <row r="640" spans="2:16" ht="15.75" customHeight="1">
      <c r="B640" s="13"/>
      <c r="C640" s="13"/>
      <c r="D640" s="13"/>
      <c r="E640" s="13"/>
      <c r="F640" s="13"/>
      <c r="G640" s="13"/>
      <c r="H640" s="13"/>
      <c r="I640" s="13"/>
      <c r="J640" s="13"/>
      <c r="K640" s="13"/>
      <c r="L640" s="13"/>
      <c r="N640" s="13"/>
      <c r="O640" s="13"/>
      <c r="P640" s="13"/>
    </row>
    <row r="641" spans="2:16" ht="15.75" customHeight="1">
      <c r="B641" s="13"/>
      <c r="C641" s="13"/>
      <c r="D641" s="13"/>
      <c r="E641" s="13"/>
      <c r="F641" s="13"/>
      <c r="G641" s="13"/>
      <c r="H641" s="13"/>
      <c r="I641" s="13"/>
      <c r="J641" s="13"/>
      <c r="K641" s="13"/>
      <c r="L641" s="13"/>
      <c r="N641" s="13"/>
      <c r="O641" s="13"/>
      <c r="P641" s="13"/>
    </row>
    <row r="642" spans="2:16" ht="15.75" customHeight="1">
      <c r="B642" s="13"/>
      <c r="C642" s="13"/>
      <c r="D642" s="13"/>
      <c r="E642" s="13"/>
      <c r="F642" s="13"/>
      <c r="G642" s="13"/>
      <c r="H642" s="13"/>
      <c r="I642" s="13"/>
      <c r="J642" s="13"/>
      <c r="K642" s="13"/>
      <c r="L642" s="13"/>
      <c r="N642" s="13"/>
      <c r="O642" s="13"/>
      <c r="P642" s="13"/>
    </row>
    <row r="643" spans="2:16" ht="15.75" customHeight="1">
      <c r="B643" s="13"/>
      <c r="C643" s="13"/>
      <c r="D643" s="13"/>
      <c r="E643" s="13"/>
      <c r="F643" s="13"/>
      <c r="G643" s="13"/>
      <c r="H643" s="13"/>
      <c r="I643" s="13"/>
      <c r="J643" s="13"/>
      <c r="K643" s="13"/>
      <c r="L643" s="13"/>
      <c r="N643" s="13"/>
      <c r="O643" s="13"/>
      <c r="P643" s="13"/>
    </row>
    <row r="644" spans="2:16" ht="15.75" customHeight="1">
      <c r="B644" s="13"/>
      <c r="C644" s="13"/>
      <c r="D644" s="13"/>
      <c r="E644" s="13"/>
      <c r="F644" s="13"/>
      <c r="G644" s="13"/>
      <c r="H644" s="13"/>
      <c r="I644" s="13"/>
      <c r="J644" s="13"/>
      <c r="K644" s="13"/>
      <c r="L644" s="13"/>
      <c r="N644" s="13"/>
      <c r="O644" s="13"/>
      <c r="P644" s="13"/>
    </row>
    <row r="645" spans="2:16" ht="15.75" customHeight="1">
      <c r="B645" s="13"/>
      <c r="C645" s="13"/>
      <c r="D645" s="13"/>
      <c r="E645" s="13"/>
      <c r="F645" s="13"/>
      <c r="G645" s="13"/>
      <c r="H645" s="13"/>
      <c r="I645" s="13"/>
      <c r="J645" s="13"/>
      <c r="K645" s="13"/>
      <c r="L645" s="13"/>
      <c r="N645" s="13"/>
      <c r="O645" s="13"/>
      <c r="P645" s="13"/>
    </row>
    <row r="646" spans="2:16" ht="15.75" customHeight="1">
      <c r="B646" s="13"/>
      <c r="C646" s="13"/>
      <c r="D646" s="13"/>
      <c r="E646" s="13"/>
      <c r="F646" s="13"/>
      <c r="G646" s="13"/>
      <c r="H646" s="13"/>
      <c r="I646" s="13"/>
      <c r="J646" s="13"/>
      <c r="K646" s="13"/>
      <c r="L646" s="13"/>
      <c r="N646" s="13"/>
      <c r="O646" s="13"/>
      <c r="P646" s="13"/>
    </row>
    <row r="647" spans="2:16" ht="15.75" customHeight="1">
      <c r="B647" s="13"/>
      <c r="C647" s="13"/>
      <c r="D647" s="13"/>
      <c r="E647" s="13"/>
      <c r="F647" s="13"/>
      <c r="G647" s="13"/>
      <c r="H647" s="13"/>
      <c r="I647" s="13"/>
      <c r="J647" s="13"/>
      <c r="K647" s="13"/>
      <c r="L647" s="13"/>
      <c r="N647" s="13"/>
      <c r="O647" s="13"/>
      <c r="P647" s="13"/>
    </row>
    <row r="648" spans="2:16" ht="15.75" customHeight="1">
      <c r="B648" s="13"/>
      <c r="C648" s="13"/>
      <c r="D648" s="13"/>
      <c r="E648" s="13"/>
      <c r="F648" s="13"/>
      <c r="G648" s="13"/>
      <c r="H648" s="13"/>
      <c r="I648" s="13"/>
      <c r="J648" s="13"/>
      <c r="K648" s="13"/>
      <c r="L648" s="13"/>
      <c r="N648" s="13"/>
      <c r="O648" s="13"/>
      <c r="P648" s="13"/>
    </row>
    <row r="649" spans="2:16" ht="15.75" customHeight="1">
      <c r="B649" s="13"/>
      <c r="C649" s="13"/>
      <c r="D649" s="13"/>
      <c r="E649" s="13"/>
      <c r="F649" s="13"/>
      <c r="G649" s="13"/>
      <c r="H649" s="13"/>
      <c r="I649" s="13"/>
      <c r="J649" s="13"/>
      <c r="K649" s="13"/>
      <c r="L649" s="13"/>
      <c r="N649" s="13"/>
      <c r="O649" s="13"/>
      <c r="P649" s="13"/>
    </row>
    <row r="650" spans="2:16" ht="15.75" customHeight="1">
      <c r="B650" s="13"/>
      <c r="C650" s="13"/>
      <c r="D650" s="13"/>
      <c r="E650" s="13"/>
      <c r="F650" s="13"/>
      <c r="G650" s="13"/>
      <c r="H650" s="13"/>
      <c r="I650" s="13"/>
      <c r="J650" s="13"/>
      <c r="K650" s="13"/>
      <c r="L650" s="13"/>
      <c r="N650" s="13"/>
      <c r="O650" s="13"/>
      <c r="P650" s="13"/>
    </row>
    <row r="651" spans="2:16" ht="15.75" customHeight="1">
      <c r="B651" s="13"/>
      <c r="C651" s="13"/>
      <c r="D651" s="13"/>
      <c r="E651" s="13"/>
      <c r="F651" s="13"/>
      <c r="G651" s="13"/>
      <c r="H651" s="13"/>
      <c r="I651" s="13"/>
      <c r="J651" s="13"/>
      <c r="K651" s="13"/>
      <c r="L651" s="13"/>
      <c r="N651" s="13"/>
      <c r="O651" s="13"/>
      <c r="P651" s="13"/>
    </row>
    <row r="652" spans="2:16" ht="15.75" customHeight="1">
      <c r="B652" s="13"/>
      <c r="C652" s="13"/>
      <c r="D652" s="13"/>
      <c r="E652" s="13"/>
      <c r="F652" s="13"/>
      <c r="G652" s="13"/>
      <c r="H652" s="13"/>
      <c r="I652" s="13"/>
      <c r="J652" s="13"/>
      <c r="K652" s="13"/>
      <c r="L652" s="13"/>
      <c r="N652" s="13"/>
      <c r="O652" s="13"/>
      <c r="P652" s="13"/>
    </row>
    <row r="653" spans="2:16" ht="15.75" customHeight="1">
      <c r="B653" s="13"/>
      <c r="C653" s="13"/>
      <c r="D653" s="13"/>
      <c r="E653" s="13"/>
      <c r="F653" s="13"/>
      <c r="G653" s="13"/>
      <c r="H653" s="13"/>
      <c r="I653" s="13"/>
      <c r="J653" s="13"/>
      <c r="K653" s="13"/>
      <c r="L653" s="13"/>
      <c r="N653" s="13"/>
      <c r="O653" s="13"/>
      <c r="P653" s="13"/>
    </row>
    <row r="654" spans="2:16" ht="15.75" customHeight="1">
      <c r="B654" s="13"/>
      <c r="C654" s="13"/>
      <c r="D654" s="13"/>
      <c r="E654" s="13"/>
      <c r="F654" s="13"/>
      <c r="G654" s="13"/>
      <c r="H654" s="13"/>
      <c r="I654" s="13"/>
      <c r="J654" s="13"/>
      <c r="K654" s="13"/>
      <c r="L654" s="13"/>
      <c r="N654" s="13"/>
      <c r="O654" s="13"/>
      <c r="P654" s="13"/>
    </row>
    <row r="655" spans="2:16" ht="15.75" customHeight="1">
      <c r="B655" s="13"/>
      <c r="C655" s="13"/>
      <c r="D655" s="13"/>
      <c r="E655" s="13"/>
      <c r="F655" s="13"/>
      <c r="G655" s="13"/>
      <c r="H655" s="13"/>
      <c r="I655" s="13"/>
      <c r="J655" s="13"/>
      <c r="K655" s="13"/>
      <c r="L655" s="13"/>
      <c r="N655" s="13"/>
      <c r="O655" s="13"/>
      <c r="P655" s="13"/>
    </row>
    <row r="656" spans="2:16" ht="15.75" customHeight="1">
      <c r="B656" s="13"/>
      <c r="C656" s="13"/>
      <c r="D656" s="13"/>
      <c r="E656" s="13"/>
      <c r="F656" s="13"/>
      <c r="G656" s="13"/>
      <c r="H656" s="13"/>
      <c r="I656" s="13"/>
      <c r="J656" s="13"/>
      <c r="K656" s="13"/>
      <c r="L656" s="13"/>
      <c r="N656" s="13"/>
      <c r="O656" s="13"/>
      <c r="P656" s="13"/>
    </row>
    <row r="657" spans="2:16" ht="15.75" customHeight="1">
      <c r="B657" s="13"/>
      <c r="C657" s="13"/>
      <c r="D657" s="13"/>
      <c r="E657" s="13"/>
      <c r="F657" s="13"/>
      <c r="G657" s="13"/>
      <c r="H657" s="13"/>
      <c r="I657" s="13"/>
      <c r="J657" s="13"/>
      <c r="K657" s="13"/>
      <c r="L657" s="13"/>
      <c r="N657" s="13"/>
      <c r="O657" s="13"/>
      <c r="P657" s="13"/>
    </row>
    <row r="658" spans="2:16" ht="15.75" customHeight="1">
      <c r="B658" s="13"/>
      <c r="C658" s="13"/>
      <c r="D658" s="13"/>
      <c r="E658" s="13"/>
      <c r="F658" s="13"/>
      <c r="G658" s="13"/>
      <c r="H658" s="13"/>
      <c r="I658" s="13"/>
      <c r="J658" s="13"/>
      <c r="K658" s="13"/>
      <c r="L658" s="13"/>
      <c r="N658" s="13"/>
      <c r="O658" s="13"/>
      <c r="P658" s="13"/>
    </row>
    <row r="659" spans="2:16" ht="15.75" customHeight="1">
      <c r="B659" s="13"/>
      <c r="C659" s="13"/>
      <c r="D659" s="13"/>
      <c r="E659" s="13"/>
      <c r="F659" s="13"/>
      <c r="G659" s="13"/>
      <c r="H659" s="13"/>
      <c r="I659" s="13"/>
      <c r="J659" s="13"/>
      <c r="K659" s="13"/>
      <c r="L659" s="13"/>
      <c r="N659" s="13"/>
      <c r="O659" s="13"/>
      <c r="P659" s="13"/>
    </row>
    <row r="660" spans="2:16" ht="15.75" customHeight="1">
      <c r="B660" s="13"/>
      <c r="C660" s="13"/>
      <c r="D660" s="13"/>
      <c r="E660" s="13"/>
      <c r="F660" s="13"/>
      <c r="G660" s="13"/>
      <c r="H660" s="13"/>
      <c r="I660" s="13"/>
      <c r="J660" s="13"/>
      <c r="K660" s="13"/>
      <c r="L660" s="13"/>
      <c r="N660" s="13"/>
      <c r="O660" s="13"/>
      <c r="P660" s="13"/>
    </row>
    <row r="661" spans="2:16" ht="15.75" customHeight="1">
      <c r="B661" s="13"/>
      <c r="C661" s="13"/>
      <c r="D661" s="13"/>
      <c r="E661" s="13"/>
      <c r="F661" s="13"/>
      <c r="G661" s="13"/>
      <c r="H661" s="13"/>
      <c r="I661" s="13"/>
      <c r="J661" s="13"/>
      <c r="K661" s="13"/>
      <c r="L661" s="13"/>
      <c r="N661" s="13"/>
      <c r="O661" s="13"/>
      <c r="P661" s="13"/>
    </row>
    <row r="662" spans="2:16" ht="15.75" customHeight="1">
      <c r="B662" s="13"/>
      <c r="C662" s="13"/>
      <c r="D662" s="13"/>
      <c r="E662" s="13"/>
      <c r="F662" s="13"/>
      <c r="G662" s="13"/>
      <c r="H662" s="13"/>
      <c r="I662" s="13"/>
      <c r="J662" s="13"/>
      <c r="K662" s="13"/>
      <c r="L662" s="13"/>
      <c r="N662" s="13"/>
      <c r="O662" s="13"/>
      <c r="P662" s="13"/>
    </row>
    <row r="663" spans="2:16" ht="15.75" customHeight="1">
      <c r="B663" s="13"/>
      <c r="C663" s="13"/>
      <c r="D663" s="13"/>
      <c r="E663" s="13"/>
      <c r="F663" s="13"/>
      <c r="G663" s="13"/>
      <c r="H663" s="13"/>
      <c r="I663" s="13"/>
      <c r="J663" s="13"/>
      <c r="K663" s="13"/>
      <c r="L663" s="13"/>
      <c r="N663" s="13"/>
      <c r="O663" s="13"/>
      <c r="P663" s="13"/>
    </row>
    <row r="664" spans="2:16" ht="15.75" customHeight="1">
      <c r="B664" s="13"/>
      <c r="C664" s="13"/>
      <c r="D664" s="13"/>
      <c r="E664" s="13"/>
      <c r="F664" s="13"/>
      <c r="G664" s="13"/>
      <c r="H664" s="13"/>
      <c r="I664" s="13"/>
      <c r="J664" s="13"/>
      <c r="K664" s="13"/>
      <c r="L664" s="13"/>
      <c r="N664" s="13"/>
      <c r="O664" s="13"/>
      <c r="P664" s="13"/>
    </row>
    <row r="665" spans="2:16" ht="15.75" customHeight="1">
      <c r="B665" s="13"/>
      <c r="C665" s="13"/>
      <c r="D665" s="13"/>
      <c r="E665" s="13"/>
      <c r="F665" s="13"/>
      <c r="G665" s="13"/>
      <c r="H665" s="13"/>
      <c r="I665" s="13"/>
      <c r="J665" s="13"/>
      <c r="K665" s="13"/>
      <c r="L665" s="13"/>
      <c r="N665" s="13"/>
      <c r="O665" s="13"/>
      <c r="P665" s="13"/>
    </row>
    <row r="666" spans="2:16" ht="15.75" customHeight="1">
      <c r="B666" s="13"/>
      <c r="C666" s="13"/>
      <c r="D666" s="13"/>
      <c r="E666" s="13"/>
      <c r="F666" s="13"/>
      <c r="G666" s="13"/>
      <c r="H666" s="13"/>
      <c r="I666" s="13"/>
      <c r="J666" s="13"/>
      <c r="K666" s="13"/>
      <c r="L666" s="13"/>
      <c r="N666" s="13"/>
      <c r="O666" s="13"/>
      <c r="P666" s="13"/>
    </row>
    <row r="667" spans="2:16" ht="15.75" customHeight="1">
      <c r="B667" s="13"/>
      <c r="C667" s="13"/>
      <c r="D667" s="13"/>
      <c r="E667" s="13"/>
      <c r="F667" s="13"/>
      <c r="G667" s="13"/>
      <c r="H667" s="13"/>
      <c r="I667" s="13"/>
      <c r="J667" s="13"/>
      <c r="K667" s="13"/>
      <c r="L667" s="13"/>
      <c r="N667" s="13"/>
      <c r="O667" s="13"/>
      <c r="P667" s="13"/>
    </row>
    <row r="668" spans="2:16" ht="15.75" customHeight="1">
      <c r="B668" s="13"/>
      <c r="C668" s="13"/>
      <c r="D668" s="13"/>
      <c r="E668" s="13"/>
      <c r="F668" s="13"/>
      <c r="G668" s="13"/>
      <c r="H668" s="13"/>
      <c r="I668" s="13"/>
      <c r="J668" s="13"/>
      <c r="K668" s="13"/>
      <c r="L668" s="13"/>
      <c r="N668" s="13"/>
      <c r="O668" s="13"/>
      <c r="P668" s="13"/>
    </row>
    <row r="669" spans="2:16" ht="15.75" customHeight="1">
      <c r="B669" s="13"/>
      <c r="C669" s="13"/>
      <c r="D669" s="13"/>
      <c r="E669" s="13"/>
      <c r="F669" s="13"/>
      <c r="G669" s="13"/>
      <c r="H669" s="13"/>
      <c r="I669" s="13"/>
      <c r="J669" s="13"/>
      <c r="K669" s="13"/>
      <c r="L669" s="13"/>
      <c r="N669" s="13"/>
      <c r="O669" s="13"/>
      <c r="P669" s="13"/>
    </row>
    <row r="670" spans="2:16" ht="15.75" customHeight="1">
      <c r="B670" s="13"/>
      <c r="C670" s="13"/>
      <c r="D670" s="13"/>
      <c r="E670" s="13"/>
      <c r="F670" s="13"/>
      <c r="G670" s="13"/>
      <c r="H670" s="13"/>
      <c r="I670" s="13"/>
      <c r="J670" s="13"/>
      <c r="K670" s="13"/>
      <c r="L670" s="13"/>
      <c r="N670" s="13"/>
      <c r="O670" s="13"/>
      <c r="P670" s="13"/>
    </row>
    <row r="671" spans="2:16" ht="15.75" customHeight="1">
      <c r="B671" s="13"/>
      <c r="C671" s="13"/>
      <c r="D671" s="13"/>
      <c r="E671" s="13"/>
      <c r="F671" s="13"/>
      <c r="G671" s="13"/>
      <c r="H671" s="13"/>
      <c r="I671" s="13"/>
      <c r="J671" s="13"/>
      <c r="K671" s="13"/>
      <c r="L671" s="13"/>
      <c r="N671" s="13"/>
      <c r="O671" s="13"/>
      <c r="P671" s="13"/>
    </row>
    <row r="672" spans="2:16" ht="15.75" customHeight="1">
      <c r="B672" s="13"/>
      <c r="C672" s="13"/>
      <c r="D672" s="13"/>
      <c r="E672" s="13"/>
      <c r="F672" s="13"/>
      <c r="G672" s="13"/>
      <c r="H672" s="13"/>
      <c r="I672" s="13"/>
      <c r="J672" s="13"/>
      <c r="K672" s="13"/>
      <c r="L672" s="13"/>
      <c r="N672" s="13"/>
      <c r="O672" s="13"/>
      <c r="P672" s="13"/>
    </row>
    <row r="673" spans="2:16" ht="15.75" customHeight="1">
      <c r="B673" s="13"/>
      <c r="C673" s="13"/>
      <c r="D673" s="13"/>
      <c r="E673" s="13"/>
      <c r="F673" s="13"/>
      <c r="G673" s="13"/>
      <c r="H673" s="13"/>
      <c r="I673" s="13"/>
      <c r="J673" s="13"/>
      <c r="K673" s="13"/>
      <c r="L673" s="13"/>
      <c r="N673" s="13"/>
      <c r="O673" s="13"/>
      <c r="P673" s="13"/>
    </row>
    <row r="674" spans="2:16" ht="15.75" customHeight="1">
      <c r="B674" s="13"/>
      <c r="C674" s="13"/>
      <c r="D674" s="13"/>
      <c r="E674" s="13"/>
      <c r="F674" s="13"/>
      <c r="G674" s="13"/>
      <c r="H674" s="13"/>
      <c r="I674" s="13"/>
      <c r="J674" s="13"/>
      <c r="K674" s="13"/>
      <c r="L674" s="13"/>
      <c r="N674" s="13"/>
      <c r="O674" s="13"/>
      <c r="P674" s="13"/>
    </row>
    <row r="675" spans="2:16" ht="15.75" customHeight="1">
      <c r="B675" s="13"/>
      <c r="C675" s="13"/>
      <c r="D675" s="13"/>
      <c r="E675" s="13"/>
      <c r="F675" s="13"/>
      <c r="G675" s="13"/>
      <c r="H675" s="13"/>
      <c r="I675" s="13"/>
      <c r="J675" s="13"/>
      <c r="K675" s="13"/>
      <c r="L675" s="13"/>
      <c r="N675" s="13"/>
      <c r="O675" s="13"/>
      <c r="P675" s="13"/>
    </row>
    <row r="676" spans="2:16" ht="15.75" customHeight="1">
      <c r="B676" s="13"/>
      <c r="C676" s="13"/>
      <c r="D676" s="13"/>
      <c r="E676" s="13"/>
      <c r="F676" s="13"/>
      <c r="G676" s="13"/>
      <c r="H676" s="13"/>
      <c r="I676" s="13"/>
      <c r="J676" s="13"/>
      <c r="K676" s="13"/>
      <c r="L676" s="13"/>
      <c r="N676" s="13"/>
      <c r="O676" s="13"/>
      <c r="P676" s="13"/>
    </row>
    <row r="677" spans="2:16" ht="15.75" customHeight="1">
      <c r="B677" s="13"/>
      <c r="C677" s="13"/>
      <c r="D677" s="13"/>
      <c r="E677" s="13"/>
      <c r="F677" s="13"/>
      <c r="G677" s="13"/>
      <c r="H677" s="13"/>
      <c r="I677" s="13"/>
      <c r="J677" s="13"/>
      <c r="K677" s="13"/>
      <c r="L677" s="13"/>
      <c r="N677" s="13"/>
      <c r="O677" s="13"/>
      <c r="P677" s="13"/>
    </row>
    <row r="678" spans="2:16" ht="15.75" customHeight="1">
      <c r="B678" s="13"/>
      <c r="C678" s="13"/>
      <c r="D678" s="13"/>
      <c r="E678" s="13"/>
      <c r="F678" s="13"/>
      <c r="G678" s="13"/>
      <c r="H678" s="13"/>
      <c r="I678" s="13"/>
      <c r="J678" s="13"/>
      <c r="K678" s="13"/>
      <c r="L678" s="13"/>
      <c r="N678" s="13"/>
      <c r="O678" s="13"/>
      <c r="P678" s="13"/>
    </row>
    <row r="679" spans="2:16" ht="15.75" customHeight="1">
      <c r="B679" s="13"/>
      <c r="C679" s="13"/>
      <c r="D679" s="13"/>
      <c r="E679" s="13"/>
      <c r="F679" s="13"/>
      <c r="G679" s="13"/>
      <c r="H679" s="13"/>
      <c r="I679" s="13"/>
      <c r="J679" s="13"/>
      <c r="K679" s="13"/>
      <c r="L679" s="13"/>
      <c r="N679" s="13"/>
      <c r="O679" s="13"/>
      <c r="P679" s="13"/>
    </row>
    <row r="680" spans="2:16" ht="15.75" customHeight="1">
      <c r="B680" s="13"/>
      <c r="C680" s="13"/>
      <c r="D680" s="13"/>
      <c r="E680" s="13"/>
      <c r="F680" s="13"/>
      <c r="G680" s="13"/>
      <c r="H680" s="13"/>
      <c r="I680" s="13"/>
      <c r="J680" s="13"/>
      <c r="K680" s="13"/>
      <c r="L680" s="13"/>
      <c r="N680" s="13"/>
      <c r="O680" s="13"/>
      <c r="P680" s="13"/>
    </row>
    <row r="681" spans="2:16" ht="15.75" customHeight="1">
      <c r="B681" s="13"/>
      <c r="C681" s="13"/>
      <c r="D681" s="13"/>
      <c r="E681" s="13"/>
      <c r="F681" s="13"/>
      <c r="G681" s="13"/>
      <c r="H681" s="13"/>
      <c r="I681" s="13"/>
      <c r="J681" s="13"/>
      <c r="K681" s="13"/>
      <c r="L681" s="13"/>
      <c r="N681" s="13"/>
      <c r="O681" s="13"/>
      <c r="P681" s="13"/>
    </row>
    <row r="682" spans="2:16" ht="15.75" customHeight="1">
      <c r="B682" s="13"/>
      <c r="C682" s="13"/>
      <c r="D682" s="13"/>
      <c r="E682" s="13"/>
      <c r="F682" s="13"/>
      <c r="G682" s="13"/>
      <c r="H682" s="13"/>
      <c r="I682" s="13"/>
      <c r="J682" s="13"/>
      <c r="K682" s="13"/>
      <c r="L682" s="13"/>
      <c r="N682" s="13"/>
      <c r="O682" s="13"/>
      <c r="P682" s="13"/>
    </row>
    <row r="683" spans="2:16" ht="15.75" customHeight="1">
      <c r="B683" s="13"/>
      <c r="C683" s="13"/>
      <c r="D683" s="13"/>
      <c r="E683" s="13"/>
      <c r="F683" s="13"/>
      <c r="G683" s="13"/>
      <c r="H683" s="13"/>
      <c r="I683" s="13"/>
      <c r="J683" s="13"/>
      <c r="K683" s="13"/>
      <c r="L683" s="13"/>
      <c r="N683" s="13"/>
      <c r="O683" s="13"/>
      <c r="P683" s="13"/>
    </row>
    <row r="684" spans="2:16" ht="15.75" customHeight="1">
      <c r="B684" s="13"/>
      <c r="C684" s="13"/>
      <c r="D684" s="13"/>
      <c r="E684" s="13"/>
      <c r="F684" s="13"/>
      <c r="G684" s="13"/>
      <c r="H684" s="13"/>
      <c r="I684" s="13"/>
      <c r="J684" s="13"/>
      <c r="K684" s="13"/>
      <c r="L684" s="13"/>
      <c r="N684" s="13"/>
      <c r="O684" s="13"/>
      <c r="P684" s="13"/>
    </row>
    <row r="685" spans="2:16" ht="15.75" customHeight="1">
      <c r="B685" s="13"/>
      <c r="C685" s="13"/>
      <c r="D685" s="13"/>
      <c r="E685" s="13"/>
      <c r="F685" s="13"/>
      <c r="G685" s="13"/>
      <c r="H685" s="13"/>
      <c r="I685" s="13"/>
      <c r="J685" s="13"/>
      <c r="K685" s="13"/>
      <c r="L685" s="13"/>
      <c r="N685" s="13"/>
      <c r="O685" s="13"/>
      <c r="P685" s="13"/>
    </row>
    <row r="686" spans="2:16" ht="15.75" customHeight="1">
      <c r="B686" s="13"/>
      <c r="C686" s="13"/>
      <c r="D686" s="13"/>
      <c r="E686" s="13"/>
      <c r="F686" s="13"/>
      <c r="G686" s="13"/>
      <c r="H686" s="13"/>
      <c r="I686" s="13"/>
      <c r="J686" s="13"/>
      <c r="K686" s="13"/>
      <c r="L686" s="13"/>
      <c r="N686" s="13"/>
      <c r="O686" s="13"/>
      <c r="P686" s="13"/>
    </row>
    <row r="687" spans="2:16" ht="15.75" customHeight="1">
      <c r="B687" s="13"/>
      <c r="C687" s="13"/>
      <c r="D687" s="13"/>
      <c r="E687" s="13"/>
      <c r="F687" s="13"/>
      <c r="G687" s="13"/>
      <c r="H687" s="13"/>
      <c r="I687" s="13"/>
      <c r="J687" s="13"/>
      <c r="K687" s="13"/>
      <c r="L687" s="13"/>
      <c r="N687" s="13"/>
      <c r="O687" s="13"/>
      <c r="P687" s="13"/>
    </row>
    <row r="688" spans="2:16" ht="15.75" customHeight="1">
      <c r="B688" s="13"/>
      <c r="C688" s="13"/>
      <c r="D688" s="13"/>
      <c r="E688" s="13"/>
      <c r="F688" s="13"/>
      <c r="G688" s="13"/>
      <c r="H688" s="13"/>
      <c r="I688" s="13"/>
      <c r="J688" s="13"/>
      <c r="K688" s="13"/>
      <c r="L688" s="13"/>
      <c r="N688" s="13"/>
      <c r="O688" s="13"/>
      <c r="P688" s="13"/>
    </row>
    <row r="689" spans="2:16" ht="15.75" customHeight="1">
      <c r="B689" s="13"/>
      <c r="C689" s="13"/>
      <c r="D689" s="13"/>
      <c r="E689" s="13"/>
      <c r="F689" s="13"/>
      <c r="G689" s="13"/>
      <c r="H689" s="13"/>
      <c r="I689" s="13"/>
      <c r="J689" s="13"/>
      <c r="K689" s="13"/>
      <c r="L689" s="13"/>
      <c r="N689" s="13"/>
      <c r="O689" s="13"/>
      <c r="P689" s="13"/>
    </row>
    <row r="690" spans="2:16" ht="15.75" customHeight="1">
      <c r="B690" s="13"/>
      <c r="C690" s="13"/>
      <c r="D690" s="13"/>
      <c r="E690" s="13"/>
      <c r="F690" s="13"/>
      <c r="G690" s="13"/>
      <c r="H690" s="13"/>
      <c r="I690" s="13"/>
      <c r="J690" s="13"/>
      <c r="K690" s="13"/>
      <c r="L690" s="13"/>
      <c r="N690" s="13"/>
      <c r="O690" s="13"/>
      <c r="P690" s="13"/>
    </row>
    <row r="691" spans="2:16" ht="15.75" customHeight="1">
      <c r="B691" s="13"/>
      <c r="C691" s="13"/>
      <c r="D691" s="13"/>
      <c r="E691" s="13"/>
      <c r="F691" s="13"/>
      <c r="G691" s="13"/>
      <c r="H691" s="13"/>
      <c r="I691" s="13"/>
      <c r="J691" s="13"/>
      <c r="K691" s="13"/>
      <c r="L691" s="13"/>
      <c r="N691" s="13"/>
      <c r="O691" s="13"/>
      <c r="P691" s="13"/>
    </row>
    <row r="692" spans="2:16" ht="15.75" customHeight="1">
      <c r="B692" s="13"/>
      <c r="C692" s="13"/>
      <c r="D692" s="13"/>
      <c r="E692" s="13"/>
      <c r="F692" s="13"/>
      <c r="G692" s="13"/>
      <c r="H692" s="13"/>
      <c r="I692" s="13"/>
      <c r="J692" s="13"/>
      <c r="K692" s="13"/>
      <c r="L692" s="13"/>
      <c r="N692" s="13"/>
      <c r="O692" s="13"/>
      <c r="P692" s="13"/>
    </row>
    <row r="693" spans="2:16" ht="15.75" customHeight="1">
      <c r="B693" s="13"/>
      <c r="C693" s="13"/>
      <c r="D693" s="13"/>
      <c r="E693" s="13"/>
      <c r="F693" s="13"/>
      <c r="G693" s="13"/>
      <c r="H693" s="13"/>
      <c r="I693" s="13"/>
      <c r="J693" s="13"/>
      <c r="K693" s="13"/>
      <c r="L693" s="13"/>
      <c r="N693" s="13"/>
      <c r="O693" s="13"/>
      <c r="P693" s="13"/>
    </row>
    <row r="694" spans="2:16" ht="15.75" customHeight="1">
      <c r="B694" s="13"/>
      <c r="C694" s="13"/>
      <c r="D694" s="13"/>
      <c r="E694" s="13"/>
      <c r="F694" s="13"/>
      <c r="G694" s="13"/>
      <c r="H694" s="13"/>
      <c r="I694" s="13"/>
      <c r="J694" s="13"/>
      <c r="K694" s="13"/>
      <c r="L694" s="13"/>
      <c r="N694" s="13"/>
      <c r="O694" s="13"/>
      <c r="P694" s="13"/>
    </row>
    <row r="695" spans="2:16" ht="15.75" customHeight="1">
      <c r="B695" s="13"/>
      <c r="C695" s="13"/>
      <c r="D695" s="13"/>
      <c r="E695" s="13"/>
      <c r="F695" s="13"/>
      <c r="G695" s="13"/>
      <c r="H695" s="13"/>
      <c r="I695" s="13"/>
      <c r="J695" s="13"/>
      <c r="K695" s="13"/>
      <c r="L695" s="13"/>
      <c r="N695" s="13"/>
      <c r="O695" s="13"/>
      <c r="P695" s="13"/>
    </row>
    <row r="696" spans="2:16" ht="15.75" customHeight="1">
      <c r="B696" s="13"/>
      <c r="C696" s="13"/>
      <c r="D696" s="13"/>
      <c r="E696" s="13"/>
      <c r="F696" s="13"/>
      <c r="G696" s="13"/>
      <c r="H696" s="13"/>
      <c r="I696" s="13"/>
      <c r="J696" s="13"/>
      <c r="K696" s="13"/>
      <c r="L696" s="13"/>
      <c r="N696" s="13"/>
      <c r="O696" s="13"/>
      <c r="P696" s="13"/>
    </row>
    <row r="697" spans="2:16" ht="15.75" customHeight="1">
      <c r="B697" s="13"/>
      <c r="C697" s="13"/>
      <c r="D697" s="13"/>
      <c r="E697" s="13"/>
      <c r="F697" s="13"/>
      <c r="G697" s="13"/>
      <c r="H697" s="13"/>
      <c r="I697" s="13"/>
      <c r="J697" s="13"/>
      <c r="K697" s="13"/>
      <c r="L697" s="13"/>
      <c r="N697" s="13"/>
      <c r="O697" s="13"/>
      <c r="P697" s="13"/>
    </row>
    <row r="698" spans="2:16" ht="15.75" customHeight="1">
      <c r="B698" s="13"/>
      <c r="C698" s="13"/>
      <c r="D698" s="13"/>
      <c r="E698" s="13"/>
      <c r="F698" s="13"/>
      <c r="G698" s="13"/>
      <c r="H698" s="13"/>
      <c r="I698" s="13"/>
      <c r="J698" s="13"/>
      <c r="K698" s="13"/>
      <c r="L698" s="13"/>
      <c r="N698" s="13"/>
      <c r="O698" s="13"/>
      <c r="P698" s="13"/>
    </row>
    <row r="699" spans="2:16" ht="15.75" customHeight="1">
      <c r="B699" s="13"/>
      <c r="C699" s="13"/>
      <c r="D699" s="13"/>
      <c r="E699" s="13"/>
      <c r="F699" s="13"/>
      <c r="G699" s="13"/>
      <c r="H699" s="13"/>
      <c r="I699" s="13"/>
      <c r="J699" s="13"/>
      <c r="K699" s="13"/>
      <c r="L699" s="13"/>
      <c r="N699" s="13"/>
      <c r="O699" s="13"/>
      <c r="P699" s="13"/>
    </row>
    <row r="700" spans="2:16" ht="15.75" customHeight="1">
      <c r="B700" s="13"/>
      <c r="C700" s="13"/>
      <c r="D700" s="13"/>
      <c r="E700" s="13"/>
      <c r="F700" s="13"/>
      <c r="G700" s="13"/>
      <c r="H700" s="13"/>
      <c r="I700" s="13"/>
      <c r="J700" s="13"/>
      <c r="K700" s="13"/>
      <c r="L700" s="13"/>
      <c r="N700" s="13"/>
      <c r="O700" s="13"/>
      <c r="P700" s="13"/>
    </row>
    <row r="701" spans="2:16" ht="15.75" customHeight="1">
      <c r="B701" s="13"/>
      <c r="C701" s="13"/>
      <c r="D701" s="13"/>
      <c r="E701" s="13"/>
      <c r="F701" s="13"/>
      <c r="G701" s="13"/>
      <c r="H701" s="13"/>
      <c r="I701" s="13"/>
      <c r="J701" s="13"/>
      <c r="K701" s="13"/>
      <c r="L701" s="13"/>
      <c r="N701" s="13"/>
      <c r="O701" s="13"/>
      <c r="P701" s="13"/>
    </row>
    <row r="702" spans="2:16" ht="15.75" customHeight="1">
      <c r="B702" s="13"/>
      <c r="C702" s="13"/>
      <c r="D702" s="13"/>
      <c r="E702" s="13"/>
      <c r="F702" s="13"/>
      <c r="G702" s="13"/>
      <c r="H702" s="13"/>
      <c r="I702" s="13"/>
      <c r="J702" s="13"/>
      <c r="K702" s="13"/>
      <c r="L702" s="13"/>
      <c r="N702" s="13"/>
      <c r="O702" s="13"/>
      <c r="P702" s="13"/>
    </row>
    <row r="703" spans="2:16" ht="15.75" customHeight="1">
      <c r="B703" s="13"/>
      <c r="C703" s="13"/>
      <c r="D703" s="13"/>
      <c r="E703" s="13"/>
      <c r="F703" s="13"/>
      <c r="G703" s="13"/>
      <c r="H703" s="13"/>
      <c r="I703" s="13"/>
      <c r="J703" s="13"/>
      <c r="K703" s="13"/>
      <c r="L703" s="13"/>
      <c r="N703" s="13"/>
      <c r="O703" s="13"/>
      <c r="P703" s="13"/>
    </row>
    <row r="704" spans="2:16" ht="15.75" customHeight="1">
      <c r="B704" s="13"/>
      <c r="C704" s="13"/>
      <c r="D704" s="13"/>
      <c r="E704" s="13"/>
      <c r="F704" s="13"/>
      <c r="G704" s="13"/>
      <c r="H704" s="13"/>
      <c r="I704" s="13"/>
      <c r="J704" s="13"/>
      <c r="K704" s="13"/>
      <c r="L704" s="13"/>
      <c r="N704" s="13"/>
      <c r="O704" s="13"/>
      <c r="P704" s="13"/>
    </row>
    <row r="705" spans="2:16" ht="15.75" customHeight="1">
      <c r="B705" s="13"/>
      <c r="C705" s="13"/>
      <c r="D705" s="13"/>
      <c r="E705" s="13"/>
      <c r="F705" s="13"/>
      <c r="G705" s="13"/>
      <c r="H705" s="13"/>
      <c r="I705" s="13"/>
      <c r="J705" s="13"/>
      <c r="K705" s="13"/>
      <c r="L705" s="13"/>
      <c r="N705" s="13"/>
      <c r="O705" s="13"/>
      <c r="P705" s="13"/>
    </row>
    <row r="706" spans="2:16" ht="15.75" customHeight="1">
      <c r="B706" s="13"/>
      <c r="C706" s="13"/>
      <c r="D706" s="13"/>
      <c r="E706" s="13"/>
      <c r="F706" s="13"/>
      <c r="G706" s="13"/>
      <c r="H706" s="13"/>
      <c r="I706" s="13"/>
      <c r="J706" s="13"/>
      <c r="K706" s="13"/>
      <c r="L706" s="13"/>
      <c r="N706" s="13"/>
      <c r="O706" s="13"/>
      <c r="P706" s="13"/>
    </row>
    <row r="707" spans="2:16" ht="15.75" customHeight="1">
      <c r="B707" s="13"/>
      <c r="C707" s="13"/>
      <c r="D707" s="13"/>
      <c r="E707" s="13"/>
      <c r="F707" s="13"/>
      <c r="G707" s="13"/>
      <c r="H707" s="13"/>
      <c r="I707" s="13"/>
      <c r="J707" s="13"/>
      <c r="K707" s="13"/>
      <c r="L707" s="13"/>
      <c r="N707" s="13"/>
      <c r="O707" s="13"/>
      <c r="P707" s="13"/>
    </row>
    <row r="708" spans="2:16" ht="15.75" customHeight="1">
      <c r="B708" s="13"/>
      <c r="C708" s="13"/>
      <c r="D708" s="13"/>
      <c r="E708" s="13"/>
      <c r="F708" s="13"/>
      <c r="G708" s="13"/>
      <c r="H708" s="13"/>
      <c r="I708" s="13"/>
      <c r="J708" s="13"/>
      <c r="K708" s="13"/>
      <c r="L708" s="13"/>
      <c r="N708" s="13"/>
      <c r="O708" s="13"/>
      <c r="P708" s="13"/>
    </row>
    <row r="709" spans="2:16" ht="15.75" customHeight="1">
      <c r="B709" s="13"/>
      <c r="C709" s="13"/>
      <c r="D709" s="13"/>
      <c r="E709" s="13"/>
      <c r="F709" s="13"/>
      <c r="G709" s="13"/>
      <c r="H709" s="13"/>
      <c r="I709" s="13"/>
      <c r="J709" s="13"/>
      <c r="K709" s="13"/>
      <c r="L709" s="13"/>
      <c r="N709" s="13"/>
      <c r="O709" s="13"/>
      <c r="P709" s="13"/>
    </row>
    <row r="710" spans="2:16" ht="15.75" customHeight="1">
      <c r="B710" s="13"/>
      <c r="C710" s="13"/>
      <c r="D710" s="13"/>
      <c r="E710" s="13"/>
      <c r="F710" s="13"/>
      <c r="G710" s="13"/>
      <c r="H710" s="13"/>
      <c r="I710" s="13"/>
      <c r="J710" s="13"/>
      <c r="K710" s="13"/>
      <c r="L710" s="13"/>
      <c r="N710" s="13"/>
      <c r="O710" s="13"/>
      <c r="P710" s="13"/>
    </row>
    <row r="711" spans="2:16" ht="15.75" customHeight="1">
      <c r="B711" s="13"/>
      <c r="C711" s="13"/>
      <c r="D711" s="13"/>
      <c r="E711" s="13"/>
      <c r="F711" s="13"/>
      <c r="G711" s="13"/>
      <c r="H711" s="13"/>
      <c r="I711" s="13"/>
      <c r="J711" s="13"/>
      <c r="K711" s="13"/>
      <c r="L711" s="13"/>
      <c r="N711" s="13"/>
      <c r="O711" s="13"/>
      <c r="P711" s="13"/>
    </row>
    <row r="712" spans="2:16" ht="15.75" customHeight="1">
      <c r="B712" s="13"/>
      <c r="C712" s="13"/>
      <c r="D712" s="13"/>
      <c r="E712" s="13"/>
      <c r="F712" s="13"/>
      <c r="G712" s="13"/>
      <c r="H712" s="13"/>
      <c r="I712" s="13"/>
      <c r="J712" s="13"/>
      <c r="K712" s="13"/>
      <c r="L712" s="13"/>
      <c r="N712" s="13"/>
      <c r="O712" s="13"/>
      <c r="P712" s="13"/>
    </row>
    <row r="713" spans="2:16" ht="15.75" customHeight="1">
      <c r="B713" s="13"/>
      <c r="C713" s="13"/>
      <c r="D713" s="13"/>
      <c r="E713" s="13"/>
      <c r="F713" s="13"/>
      <c r="G713" s="13"/>
      <c r="H713" s="13"/>
      <c r="I713" s="13"/>
      <c r="J713" s="13"/>
      <c r="K713" s="13"/>
      <c r="L713" s="13"/>
      <c r="N713" s="13"/>
      <c r="O713" s="13"/>
      <c r="P713" s="13"/>
    </row>
    <row r="714" spans="2:16" ht="15.75" customHeight="1">
      <c r="B714" s="13"/>
      <c r="C714" s="13"/>
      <c r="D714" s="13"/>
      <c r="E714" s="13"/>
      <c r="F714" s="13"/>
      <c r="G714" s="13"/>
      <c r="H714" s="13"/>
      <c r="I714" s="13"/>
      <c r="J714" s="13"/>
      <c r="K714" s="13"/>
      <c r="L714" s="13"/>
      <c r="N714" s="13"/>
      <c r="O714" s="13"/>
      <c r="P714" s="13"/>
    </row>
    <row r="715" spans="2:16" ht="15.75" customHeight="1">
      <c r="B715" s="13"/>
      <c r="C715" s="13"/>
      <c r="D715" s="13"/>
      <c r="E715" s="13"/>
      <c r="F715" s="13"/>
      <c r="G715" s="13"/>
      <c r="H715" s="13"/>
      <c r="I715" s="13"/>
      <c r="J715" s="13"/>
      <c r="K715" s="13"/>
      <c r="L715" s="13"/>
      <c r="N715" s="13"/>
      <c r="O715" s="13"/>
      <c r="P715" s="13"/>
    </row>
    <row r="716" spans="2:16" ht="15.75" customHeight="1">
      <c r="B716" s="13"/>
      <c r="C716" s="13"/>
      <c r="D716" s="13"/>
      <c r="E716" s="13"/>
      <c r="F716" s="13"/>
      <c r="G716" s="13"/>
      <c r="H716" s="13"/>
      <c r="I716" s="13"/>
      <c r="J716" s="13"/>
      <c r="K716" s="13"/>
      <c r="L716" s="13"/>
      <c r="N716" s="13"/>
      <c r="O716" s="13"/>
      <c r="P716" s="13"/>
    </row>
    <row r="717" spans="2:16" ht="15.75" customHeight="1">
      <c r="B717" s="13"/>
      <c r="C717" s="13"/>
      <c r="D717" s="13"/>
      <c r="E717" s="13"/>
      <c r="F717" s="13"/>
      <c r="G717" s="13"/>
      <c r="H717" s="13"/>
      <c r="I717" s="13"/>
      <c r="J717" s="13"/>
      <c r="K717" s="13"/>
      <c r="L717" s="13"/>
      <c r="N717" s="13"/>
      <c r="O717" s="13"/>
      <c r="P717" s="13"/>
    </row>
    <row r="718" spans="2:16" ht="15.75" customHeight="1">
      <c r="B718" s="13"/>
      <c r="C718" s="13"/>
      <c r="D718" s="13"/>
      <c r="E718" s="13"/>
      <c r="F718" s="13"/>
      <c r="G718" s="13"/>
      <c r="H718" s="13"/>
      <c r="I718" s="13"/>
      <c r="J718" s="13"/>
      <c r="K718" s="13"/>
      <c r="L718" s="13"/>
      <c r="N718" s="13"/>
      <c r="O718" s="13"/>
      <c r="P718" s="13"/>
    </row>
    <row r="719" spans="2:16" ht="15.75" customHeight="1">
      <c r="B719" s="13"/>
      <c r="C719" s="13"/>
      <c r="D719" s="13"/>
      <c r="E719" s="13"/>
      <c r="F719" s="13"/>
      <c r="G719" s="13"/>
      <c r="H719" s="13"/>
      <c r="I719" s="13"/>
      <c r="J719" s="13"/>
      <c r="K719" s="13"/>
      <c r="L719" s="13"/>
      <c r="N719" s="13"/>
      <c r="O719" s="13"/>
      <c r="P719" s="13"/>
    </row>
    <row r="720" spans="2:16" ht="15.75" customHeight="1">
      <c r="B720" s="13"/>
      <c r="C720" s="13"/>
      <c r="D720" s="13"/>
      <c r="E720" s="13"/>
      <c r="F720" s="13"/>
      <c r="G720" s="13"/>
      <c r="H720" s="13"/>
      <c r="I720" s="13"/>
      <c r="J720" s="13"/>
      <c r="K720" s="13"/>
      <c r="L720" s="13"/>
      <c r="N720" s="13"/>
      <c r="O720" s="13"/>
      <c r="P720" s="13"/>
    </row>
    <row r="721" spans="2:16" ht="15.75" customHeight="1">
      <c r="B721" s="13"/>
      <c r="C721" s="13"/>
      <c r="D721" s="13"/>
      <c r="E721" s="13"/>
      <c r="F721" s="13"/>
      <c r="G721" s="13"/>
      <c r="H721" s="13"/>
      <c r="I721" s="13"/>
      <c r="J721" s="13"/>
      <c r="K721" s="13"/>
      <c r="L721" s="13"/>
      <c r="N721" s="13"/>
      <c r="O721" s="13"/>
      <c r="P721" s="13"/>
    </row>
    <row r="722" spans="2:16" ht="15.75" customHeight="1">
      <c r="B722" s="13"/>
      <c r="C722" s="13"/>
      <c r="D722" s="13"/>
      <c r="E722" s="13"/>
      <c r="F722" s="13"/>
      <c r="G722" s="13"/>
      <c r="H722" s="13"/>
      <c r="I722" s="13"/>
      <c r="J722" s="13"/>
      <c r="K722" s="13"/>
      <c r="L722" s="13"/>
      <c r="N722" s="13"/>
      <c r="O722" s="13"/>
      <c r="P722" s="13"/>
    </row>
    <row r="723" spans="2:16" ht="15.75" customHeight="1">
      <c r="B723" s="13"/>
      <c r="C723" s="13"/>
      <c r="D723" s="13"/>
      <c r="E723" s="13"/>
      <c r="F723" s="13"/>
      <c r="G723" s="13"/>
      <c r="H723" s="13"/>
      <c r="I723" s="13"/>
      <c r="J723" s="13"/>
      <c r="K723" s="13"/>
      <c r="L723" s="13"/>
      <c r="N723" s="13"/>
      <c r="O723" s="13"/>
      <c r="P723" s="13"/>
    </row>
    <row r="724" spans="2:16" ht="15.75" customHeight="1">
      <c r="B724" s="13"/>
      <c r="C724" s="13"/>
      <c r="D724" s="13"/>
      <c r="E724" s="13"/>
      <c r="F724" s="13"/>
      <c r="G724" s="13"/>
      <c r="H724" s="13"/>
      <c r="I724" s="13"/>
      <c r="J724" s="13"/>
      <c r="K724" s="13"/>
      <c r="L724" s="13"/>
      <c r="N724" s="13"/>
      <c r="O724" s="13"/>
      <c r="P724" s="13"/>
    </row>
    <row r="725" spans="2:16" ht="15.75" customHeight="1">
      <c r="B725" s="13"/>
      <c r="C725" s="13"/>
      <c r="D725" s="13"/>
      <c r="E725" s="13"/>
      <c r="F725" s="13"/>
      <c r="G725" s="13"/>
      <c r="H725" s="13"/>
      <c r="I725" s="13"/>
      <c r="J725" s="13"/>
      <c r="K725" s="13"/>
      <c r="L725" s="13"/>
      <c r="N725" s="13"/>
      <c r="O725" s="13"/>
      <c r="P725" s="13"/>
    </row>
    <row r="726" spans="2:16" ht="15.75" customHeight="1">
      <c r="B726" s="13"/>
      <c r="C726" s="13"/>
      <c r="D726" s="13"/>
      <c r="E726" s="13"/>
      <c r="F726" s="13"/>
      <c r="G726" s="13"/>
      <c r="H726" s="13"/>
      <c r="I726" s="13"/>
      <c r="J726" s="13"/>
      <c r="K726" s="13"/>
      <c r="L726" s="13"/>
      <c r="N726" s="13"/>
      <c r="O726" s="13"/>
      <c r="P726" s="13"/>
    </row>
    <row r="727" spans="2:16" ht="15.75" customHeight="1">
      <c r="B727" s="13"/>
      <c r="C727" s="13"/>
      <c r="D727" s="13"/>
      <c r="E727" s="13"/>
      <c r="F727" s="13"/>
      <c r="G727" s="13"/>
      <c r="H727" s="13"/>
      <c r="I727" s="13"/>
      <c r="J727" s="13"/>
      <c r="K727" s="13"/>
      <c r="L727" s="13"/>
      <c r="N727" s="13"/>
      <c r="O727" s="13"/>
      <c r="P727" s="13"/>
    </row>
    <row r="728" spans="2:16" ht="15.75" customHeight="1">
      <c r="B728" s="13"/>
      <c r="C728" s="13"/>
      <c r="D728" s="13"/>
      <c r="E728" s="13"/>
      <c r="F728" s="13"/>
      <c r="G728" s="13"/>
      <c r="H728" s="13"/>
      <c r="I728" s="13"/>
      <c r="J728" s="13"/>
      <c r="K728" s="13"/>
      <c r="L728" s="13"/>
      <c r="N728" s="13"/>
      <c r="O728" s="13"/>
      <c r="P728" s="13"/>
    </row>
    <row r="729" spans="2:16" ht="15.75" customHeight="1">
      <c r="B729" s="13"/>
      <c r="C729" s="13"/>
      <c r="D729" s="13"/>
      <c r="E729" s="13"/>
      <c r="F729" s="13"/>
      <c r="G729" s="13"/>
      <c r="H729" s="13"/>
      <c r="I729" s="13"/>
      <c r="J729" s="13"/>
      <c r="K729" s="13"/>
      <c r="L729" s="13"/>
      <c r="N729" s="13"/>
      <c r="O729" s="13"/>
      <c r="P729" s="13"/>
    </row>
    <row r="730" spans="2:16" ht="15.75" customHeight="1">
      <c r="B730" s="13"/>
      <c r="C730" s="13"/>
      <c r="D730" s="13"/>
      <c r="E730" s="13"/>
      <c r="F730" s="13"/>
      <c r="G730" s="13"/>
      <c r="H730" s="13"/>
      <c r="I730" s="13"/>
      <c r="J730" s="13"/>
      <c r="K730" s="13"/>
      <c r="L730" s="13"/>
      <c r="N730" s="13"/>
      <c r="O730" s="13"/>
      <c r="P730" s="13"/>
    </row>
    <row r="731" spans="2:16" ht="15.75" customHeight="1">
      <c r="B731" s="13"/>
      <c r="C731" s="13"/>
      <c r="D731" s="13"/>
      <c r="E731" s="13"/>
      <c r="F731" s="13"/>
      <c r="G731" s="13"/>
      <c r="H731" s="13"/>
      <c r="I731" s="13"/>
      <c r="J731" s="13"/>
      <c r="K731" s="13"/>
      <c r="L731" s="13"/>
      <c r="N731" s="13"/>
      <c r="O731" s="13"/>
      <c r="P731" s="13"/>
    </row>
    <row r="732" spans="2:16" ht="15.75" customHeight="1">
      <c r="B732" s="13"/>
      <c r="C732" s="13"/>
      <c r="D732" s="13"/>
      <c r="E732" s="13"/>
      <c r="F732" s="13"/>
      <c r="G732" s="13"/>
      <c r="H732" s="13"/>
      <c r="I732" s="13"/>
      <c r="J732" s="13"/>
      <c r="K732" s="13"/>
      <c r="L732" s="13"/>
      <c r="N732" s="13"/>
      <c r="O732" s="13"/>
      <c r="P732" s="13"/>
    </row>
    <row r="733" spans="2:16" ht="15.75" customHeight="1">
      <c r="B733" s="13"/>
      <c r="C733" s="13"/>
      <c r="D733" s="13"/>
      <c r="E733" s="13"/>
      <c r="F733" s="13"/>
      <c r="G733" s="13"/>
      <c r="H733" s="13"/>
      <c r="I733" s="13"/>
      <c r="J733" s="13"/>
      <c r="K733" s="13"/>
      <c r="L733" s="13"/>
      <c r="N733" s="13"/>
      <c r="O733" s="13"/>
      <c r="P733" s="13"/>
    </row>
    <row r="734" spans="2:16" ht="15.75" customHeight="1">
      <c r="B734" s="13"/>
      <c r="C734" s="13"/>
      <c r="D734" s="13"/>
      <c r="E734" s="13"/>
      <c r="F734" s="13"/>
      <c r="G734" s="13"/>
      <c r="H734" s="13"/>
      <c r="I734" s="13"/>
      <c r="J734" s="13"/>
      <c r="K734" s="13"/>
      <c r="L734" s="13"/>
      <c r="N734" s="13"/>
      <c r="O734" s="13"/>
      <c r="P734" s="13"/>
    </row>
    <row r="735" spans="2:16" ht="15.75" customHeight="1">
      <c r="B735" s="13"/>
      <c r="C735" s="13"/>
      <c r="D735" s="13"/>
      <c r="E735" s="13"/>
      <c r="F735" s="13"/>
      <c r="G735" s="13"/>
      <c r="H735" s="13"/>
      <c r="I735" s="13"/>
      <c r="J735" s="13"/>
      <c r="K735" s="13"/>
      <c r="L735" s="13"/>
      <c r="N735" s="13"/>
      <c r="O735" s="13"/>
      <c r="P735" s="13"/>
    </row>
    <row r="736" spans="2:16" ht="15.75" customHeight="1">
      <c r="B736" s="13"/>
      <c r="C736" s="13"/>
      <c r="D736" s="13"/>
      <c r="E736" s="13"/>
      <c r="F736" s="13"/>
      <c r="G736" s="13"/>
      <c r="H736" s="13"/>
      <c r="I736" s="13"/>
      <c r="J736" s="13"/>
      <c r="K736" s="13"/>
      <c r="L736" s="13"/>
      <c r="N736" s="13"/>
      <c r="O736" s="13"/>
      <c r="P736" s="13"/>
    </row>
    <row r="737" spans="2:16" ht="15.75" customHeight="1">
      <c r="B737" s="13"/>
      <c r="C737" s="13"/>
      <c r="D737" s="13"/>
      <c r="E737" s="13"/>
      <c r="F737" s="13"/>
      <c r="G737" s="13"/>
      <c r="H737" s="13"/>
      <c r="I737" s="13"/>
      <c r="J737" s="13"/>
      <c r="K737" s="13"/>
      <c r="L737" s="13"/>
      <c r="N737" s="13"/>
      <c r="O737" s="13"/>
      <c r="P737" s="13"/>
    </row>
    <row r="738" spans="2:16" ht="15.75" customHeight="1">
      <c r="B738" s="13"/>
      <c r="C738" s="13"/>
      <c r="D738" s="13"/>
      <c r="E738" s="13"/>
      <c r="F738" s="13"/>
      <c r="G738" s="13"/>
      <c r="H738" s="13"/>
      <c r="I738" s="13"/>
      <c r="J738" s="13"/>
      <c r="K738" s="13"/>
      <c r="L738" s="13"/>
      <c r="N738" s="13"/>
      <c r="O738" s="13"/>
      <c r="P738" s="13"/>
    </row>
    <row r="739" spans="2:16" ht="15.75" customHeight="1">
      <c r="B739" s="13"/>
      <c r="C739" s="13"/>
      <c r="D739" s="13"/>
      <c r="E739" s="13"/>
      <c r="F739" s="13"/>
      <c r="G739" s="13"/>
      <c r="H739" s="13"/>
      <c r="I739" s="13"/>
      <c r="J739" s="13"/>
      <c r="K739" s="13"/>
      <c r="L739" s="13"/>
      <c r="N739" s="13"/>
      <c r="O739" s="13"/>
      <c r="P739" s="13"/>
    </row>
    <row r="740" spans="2:16" ht="15.75" customHeight="1">
      <c r="B740" s="13"/>
      <c r="C740" s="13"/>
      <c r="D740" s="13"/>
      <c r="E740" s="13"/>
      <c r="F740" s="13"/>
      <c r="G740" s="13"/>
      <c r="H740" s="13"/>
      <c r="I740" s="13"/>
      <c r="J740" s="13"/>
      <c r="K740" s="13"/>
      <c r="L740" s="13"/>
      <c r="N740" s="13"/>
      <c r="O740" s="13"/>
      <c r="P740" s="13"/>
    </row>
    <row r="741" spans="2:16" ht="15.75" customHeight="1">
      <c r="B741" s="13"/>
      <c r="C741" s="13"/>
      <c r="D741" s="13"/>
      <c r="E741" s="13"/>
      <c r="F741" s="13"/>
      <c r="G741" s="13"/>
      <c r="H741" s="13"/>
      <c r="I741" s="13"/>
      <c r="J741" s="13"/>
      <c r="K741" s="13"/>
      <c r="L741" s="13"/>
      <c r="N741" s="13"/>
      <c r="O741" s="13"/>
      <c r="P741" s="13"/>
    </row>
    <row r="742" spans="2:16" ht="15.75" customHeight="1">
      <c r="B742" s="13"/>
      <c r="C742" s="13"/>
      <c r="D742" s="13"/>
      <c r="E742" s="13"/>
      <c r="F742" s="13"/>
      <c r="G742" s="13"/>
      <c r="H742" s="13"/>
      <c r="I742" s="13"/>
      <c r="J742" s="13"/>
      <c r="K742" s="13"/>
      <c r="L742" s="13"/>
      <c r="N742" s="13"/>
      <c r="O742" s="13"/>
      <c r="P742" s="13"/>
    </row>
    <row r="743" spans="2:16" ht="15.75" customHeight="1">
      <c r="B743" s="13"/>
      <c r="C743" s="13"/>
      <c r="D743" s="13"/>
      <c r="E743" s="13"/>
      <c r="F743" s="13"/>
      <c r="G743" s="13"/>
      <c r="H743" s="13"/>
      <c r="I743" s="13"/>
      <c r="J743" s="13"/>
      <c r="K743" s="13"/>
      <c r="L743" s="13"/>
      <c r="N743" s="13"/>
      <c r="O743" s="13"/>
      <c r="P743" s="13"/>
    </row>
    <row r="744" spans="2:16" ht="15.75" customHeight="1">
      <c r="B744" s="13"/>
      <c r="C744" s="13"/>
      <c r="D744" s="13"/>
      <c r="E744" s="13"/>
      <c r="F744" s="13"/>
      <c r="G744" s="13"/>
      <c r="H744" s="13"/>
      <c r="I744" s="13"/>
      <c r="J744" s="13"/>
      <c r="K744" s="13"/>
      <c r="L744" s="13"/>
      <c r="N744" s="13"/>
      <c r="O744" s="13"/>
      <c r="P744" s="13"/>
    </row>
    <row r="745" spans="2:16" ht="15.75" customHeight="1">
      <c r="B745" s="13"/>
      <c r="C745" s="13"/>
      <c r="D745" s="13"/>
      <c r="E745" s="13"/>
      <c r="F745" s="13"/>
      <c r="G745" s="13"/>
      <c r="H745" s="13"/>
      <c r="I745" s="13"/>
      <c r="J745" s="13"/>
      <c r="K745" s="13"/>
      <c r="L745" s="13"/>
      <c r="N745" s="13"/>
      <c r="O745" s="13"/>
      <c r="P745" s="13"/>
    </row>
    <row r="746" spans="2:16" ht="15.75" customHeight="1">
      <c r="B746" s="13"/>
      <c r="C746" s="13"/>
      <c r="D746" s="13"/>
      <c r="E746" s="13"/>
      <c r="F746" s="13"/>
      <c r="G746" s="13"/>
      <c r="H746" s="13"/>
      <c r="I746" s="13"/>
      <c r="J746" s="13"/>
      <c r="K746" s="13"/>
      <c r="L746" s="13"/>
      <c r="N746" s="13"/>
      <c r="O746" s="13"/>
      <c r="P746" s="13"/>
    </row>
    <row r="747" spans="2:16" ht="15.75" customHeight="1">
      <c r="B747" s="13"/>
      <c r="C747" s="13"/>
      <c r="D747" s="13"/>
      <c r="E747" s="13"/>
      <c r="F747" s="13"/>
      <c r="G747" s="13"/>
      <c r="H747" s="13"/>
      <c r="I747" s="13"/>
      <c r="J747" s="13"/>
      <c r="K747" s="13"/>
      <c r="L747" s="13"/>
      <c r="N747" s="13"/>
      <c r="O747" s="13"/>
      <c r="P747" s="13"/>
    </row>
    <row r="748" spans="2:16" ht="15.75" customHeight="1">
      <c r="B748" s="13"/>
      <c r="C748" s="13"/>
      <c r="D748" s="13"/>
      <c r="E748" s="13"/>
      <c r="F748" s="13"/>
      <c r="G748" s="13"/>
      <c r="H748" s="13"/>
      <c r="I748" s="13"/>
      <c r="J748" s="13"/>
      <c r="K748" s="13"/>
      <c r="L748" s="13"/>
      <c r="N748" s="13"/>
      <c r="O748" s="13"/>
      <c r="P748" s="13"/>
    </row>
    <row r="749" spans="2:16" ht="15.75" customHeight="1">
      <c r="B749" s="13"/>
      <c r="C749" s="13"/>
      <c r="D749" s="13"/>
      <c r="E749" s="13"/>
      <c r="F749" s="13"/>
      <c r="G749" s="13"/>
      <c r="H749" s="13"/>
      <c r="I749" s="13"/>
      <c r="J749" s="13"/>
      <c r="K749" s="13"/>
      <c r="L749" s="13"/>
      <c r="N749" s="13"/>
      <c r="O749" s="13"/>
      <c r="P749" s="13"/>
    </row>
    <row r="750" spans="2:16" ht="15.75" customHeight="1">
      <c r="B750" s="13"/>
      <c r="C750" s="13"/>
      <c r="D750" s="13"/>
      <c r="E750" s="13"/>
      <c r="F750" s="13"/>
      <c r="G750" s="13"/>
      <c r="H750" s="13"/>
      <c r="I750" s="13"/>
      <c r="J750" s="13"/>
      <c r="K750" s="13"/>
      <c r="L750" s="13"/>
      <c r="N750" s="13"/>
      <c r="O750" s="13"/>
      <c r="P750" s="13"/>
    </row>
    <row r="751" spans="2:16" ht="15.75" customHeight="1">
      <c r="B751" s="13"/>
      <c r="C751" s="13"/>
      <c r="D751" s="13"/>
      <c r="E751" s="13"/>
      <c r="F751" s="13"/>
      <c r="G751" s="13"/>
      <c r="H751" s="13"/>
      <c r="I751" s="13"/>
      <c r="J751" s="13"/>
      <c r="K751" s="13"/>
      <c r="L751" s="13"/>
      <c r="N751" s="13"/>
      <c r="O751" s="13"/>
      <c r="P751" s="13"/>
    </row>
    <row r="752" spans="2:16" ht="15.75" customHeight="1">
      <c r="B752" s="13"/>
      <c r="C752" s="13"/>
      <c r="D752" s="13"/>
      <c r="E752" s="13"/>
      <c r="F752" s="13"/>
      <c r="G752" s="13"/>
      <c r="H752" s="13"/>
      <c r="I752" s="13"/>
      <c r="J752" s="13"/>
      <c r="K752" s="13"/>
      <c r="L752" s="13"/>
      <c r="N752" s="13"/>
      <c r="O752" s="13"/>
      <c r="P752" s="13"/>
    </row>
    <row r="753" spans="2:16" ht="15.75" customHeight="1">
      <c r="B753" s="13"/>
      <c r="C753" s="13"/>
      <c r="D753" s="13"/>
      <c r="E753" s="13"/>
      <c r="F753" s="13"/>
      <c r="G753" s="13"/>
      <c r="H753" s="13"/>
      <c r="I753" s="13"/>
      <c r="J753" s="13"/>
      <c r="K753" s="13"/>
      <c r="L753" s="13"/>
      <c r="N753" s="13"/>
      <c r="O753" s="13"/>
      <c r="P753" s="13"/>
    </row>
    <row r="754" spans="2:16" ht="15.75" customHeight="1">
      <c r="B754" s="13"/>
      <c r="C754" s="13"/>
      <c r="D754" s="13"/>
      <c r="E754" s="13"/>
      <c r="F754" s="13"/>
      <c r="G754" s="13"/>
      <c r="H754" s="13"/>
      <c r="I754" s="13"/>
      <c r="J754" s="13"/>
      <c r="K754" s="13"/>
      <c r="L754" s="13"/>
      <c r="N754" s="13"/>
      <c r="O754" s="13"/>
      <c r="P754" s="13"/>
    </row>
    <row r="755" spans="2:16" ht="15.75" customHeight="1">
      <c r="B755" s="13"/>
      <c r="C755" s="13"/>
      <c r="D755" s="13"/>
      <c r="E755" s="13"/>
      <c r="F755" s="13"/>
      <c r="G755" s="13"/>
      <c r="H755" s="13"/>
      <c r="I755" s="13"/>
      <c r="J755" s="13"/>
      <c r="K755" s="13"/>
      <c r="L755" s="13"/>
      <c r="N755" s="13"/>
      <c r="O755" s="13"/>
      <c r="P755" s="13"/>
    </row>
    <row r="756" spans="2:16" ht="15.75" customHeight="1">
      <c r="B756" s="13"/>
      <c r="C756" s="13"/>
      <c r="D756" s="13"/>
      <c r="E756" s="13"/>
      <c r="F756" s="13"/>
      <c r="G756" s="13"/>
      <c r="H756" s="13"/>
      <c r="I756" s="13"/>
      <c r="J756" s="13"/>
      <c r="K756" s="13"/>
      <c r="L756" s="13"/>
      <c r="N756" s="13"/>
      <c r="O756" s="13"/>
      <c r="P756" s="13"/>
    </row>
    <row r="757" spans="2:16" ht="15.75" customHeight="1">
      <c r="B757" s="13"/>
      <c r="C757" s="13"/>
      <c r="D757" s="13"/>
      <c r="E757" s="13"/>
      <c r="F757" s="13"/>
      <c r="G757" s="13"/>
      <c r="H757" s="13"/>
      <c r="I757" s="13"/>
      <c r="J757" s="13"/>
      <c r="K757" s="13"/>
      <c r="L757" s="13"/>
      <c r="N757" s="13"/>
      <c r="O757" s="13"/>
      <c r="P757" s="13"/>
    </row>
    <row r="758" spans="2:16" ht="15.75" customHeight="1">
      <c r="B758" s="13"/>
      <c r="C758" s="13"/>
      <c r="D758" s="13"/>
      <c r="E758" s="13"/>
      <c r="F758" s="13"/>
      <c r="G758" s="13"/>
      <c r="H758" s="13"/>
      <c r="I758" s="13"/>
      <c r="J758" s="13"/>
      <c r="K758" s="13"/>
      <c r="L758" s="13"/>
      <c r="N758" s="13"/>
      <c r="O758" s="13"/>
      <c r="P758" s="13"/>
    </row>
    <row r="759" spans="2:16" ht="15.75" customHeight="1">
      <c r="B759" s="13"/>
      <c r="C759" s="13"/>
      <c r="D759" s="13"/>
      <c r="E759" s="13"/>
      <c r="F759" s="13"/>
      <c r="G759" s="13"/>
      <c r="H759" s="13"/>
      <c r="I759" s="13"/>
      <c r="J759" s="13"/>
      <c r="K759" s="13"/>
      <c r="L759" s="13"/>
      <c r="N759" s="13"/>
      <c r="O759" s="13"/>
      <c r="P759" s="13"/>
    </row>
    <row r="760" spans="2:16" ht="15.75" customHeight="1">
      <c r="B760" s="13"/>
      <c r="C760" s="13"/>
      <c r="D760" s="13"/>
      <c r="E760" s="13"/>
      <c r="F760" s="13"/>
      <c r="G760" s="13"/>
      <c r="H760" s="13"/>
      <c r="I760" s="13"/>
      <c r="J760" s="13"/>
      <c r="K760" s="13"/>
      <c r="L760" s="13"/>
      <c r="N760" s="13"/>
      <c r="O760" s="13"/>
      <c r="P760" s="13"/>
    </row>
    <row r="761" spans="2:16" ht="15.75" customHeight="1">
      <c r="B761" s="13"/>
      <c r="C761" s="13"/>
      <c r="D761" s="13"/>
      <c r="E761" s="13"/>
      <c r="F761" s="13"/>
      <c r="G761" s="13"/>
      <c r="H761" s="13"/>
      <c r="I761" s="13"/>
      <c r="J761" s="13"/>
      <c r="K761" s="13"/>
      <c r="L761" s="13"/>
      <c r="N761" s="13"/>
      <c r="O761" s="13"/>
      <c r="P761" s="13"/>
    </row>
    <row r="762" spans="2:16" ht="15.75" customHeight="1">
      <c r="B762" s="13"/>
      <c r="C762" s="13"/>
      <c r="D762" s="13"/>
      <c r="E762" s="13"/>
      <c r="F762" s="13"/>
      <c r="G762" s="13"/>
      <c r="H762" s="13"/>
      <c r="I762" s="13"/>
      <c r="J762" s="13"/>
      <c r="K762" s="13"/>
      <c r="L762" s="13"/>
      <c r="N762" s="13"/>
      <c r="O762" s="13"/>
      <c r="P762" s="13"/>
    </row>
    <row r="763" spans="2:16" ht="15.75" customHeight="1">
      <c r="B763" s="13"/>
      <c r="C763" s="13"/>
      <c r="D763" s="13"/>
      <c r="E763" s="13"/>
      <c r="F763" s="13"/>
      <c r="G763" s="13"/>
      <c r="H763" s="13"/>
      <c r="I763" s="13"/>
      <c r="J763" s="13"/>
      <c r="K763" s="13"/>
      <c r="L763" s="13"/>
      <c r="N763" s="13"/>
      <c r="O763" s="13"/>
      <c r="P763" s="13"/>
    </row>
    <row r="764" spans="2:16" ht="15.75" customHeight="1">
      <c r="B764" s="13"/>
      <c r="C764" s="13"/>
      <c r="D764" s="13"/>
      <c r="E764" s="13"/>
      <c r="F764" s="13"/>
      <c r="G764" s="13"/>
      <c r="H764" s="13"/>
      <c r="I764" s="13"/>
      <c r="J764" s="13"/>
      <c r="K764" s="13"/>
      <c r="L764" s="13"/>
      <c r="N764" s="13"/>
      <c r="O764" s="13"/>
      <c r="P764" s="13"/>
    </row>
    <row r="765" spans="2:16" ht="15.75" customHeight="1">
      <c r="B765" s="13"/>
      <c r="C765" s="13"/>
      <c r="D765" s="13"/>
      <c r="E765" s="13"/>
      <c r="F765" s="13"/>
      <c r="G765" s="13"/>
      <c r="H765" s="13"/>
      <c r="I765" s="13"/>
      <c r="J765" s="13"/>
      <c r="K765" s="13"/>
      <c r="L765" s="13"/>
      <c r="N765" s="13"/>
      <c r="O765" s="13"/>
      <c r="P765" s="13"/>
    </row>
    <row r="766" spans="2:16" ht="15.75" customHeight="1">
      <c r="B766" s="13"/>
      <c r="C766" s="13"/>
      <c r="D766" s="13"/>
      <c r="E766" s="13"/>
      <c r="F766" s="13"/>
      <c r="G766" s="13"/>
      <c r="H766" s="13"/>
      <c r="I766" s="13"/>
      <c r="J766" s="13"/>
      <c r="K766" s="13"/>
      <c r="L766" s="13"/>
      <c r="N766" s="13"/>
      <c r="O766" s="13"/>
      <c r="P766" s="13"/>
    </row>
    <row r="767" spans="2:16" ht="15.75" customHeight="1">
      <c r="B767" s="13"/>
      <c r="C767" s="13"/>
      <c r="D767" s="13"/>
      <c r="E767" s="13"/>
      <c r="F767" s="13"/>
      <c r="G767" s="13"/>
      <c r="H767" s="13"/>
      <c r="I767" s="13"/>
      <c r="J767" s="13"/>
      <c r="K767" s="13"/>
      <c r="L767" s="13"/>
      <c r="N767" s="13"/>
      <c r="O767" s="13"/>
      <c r="P767" s="13"/>
    </row>
    <row r="768" spans="2:16" ht="15.75" customHeight="1">
      <c r="B768" s="13"/>
      <c r="C768" s="13"/>
      <c r="D768" s="13"/>
      <c r="E768" s="13"/>
      <c r="F768" s="13"/>
      <c r="G768" s="13"/>
      <c r="H768" s="13"/>
      <c r="I768" s="13"/>
      <c r="J768" s="13"/>
      <c r="K768" s="13"/>
      <c r="L768" s="13"/>
      <c r="N768" s="13"/>
      <c r="O768" s="13"/>
      <c r="P768" s="13"/>
    </row>
    <row r="769" spans="2:16" ht="15.75" customHeight="1">
      <c r="B769" s="13"/>
      <c r="C769" s="13"/>
      <c r="D769" s="13"/>
      <c r="E769" s="13"/>
      <c r="F769" s="13"/>
      <c r="G769" s="13"/>
      <c r="H769" s="13"/>
      <c r="I769" s="13"/>
      <c r="J769" s="13"/>
      <c r="K769" s="13"/>
      <c r="L769" s="13"/>
      <c r="N769" s="13"/>
      <c r="O769" s="13"/>
      <c r="P769" s="13"/>
    </row>
    <row r="770" spans="2:16" ht="15.75" customHeight="1">
      <c r="B770" s="13"/>
      <c r="C770" s="13"/>
      <c r="D770" s="13"/>
      <c r="E770" s="13"/>
      <c r="F770" s="13"/>
      <c r="G770" s="13"/>
      <c r="H770" s="13"/>
      <c r="I770" s="13"/>
      <c r="J770" s="13"/>
      <c r="K770" s="13"/>
      <c r="L770" s="13"/>
      <c r="N770" s="13"/>
      <c r="O770" s="13"/>
      <c r="P770" s="13"/>
    </row>
    <row r="771" spans="2:16" ht="15.75" customHeight="1">
      <c r="B771" s="13"/>
      <c r="C771" s="13"/>
      <c r="D771" s="13"/>
      <c r="E771" s="13"/>
      <c r="F771" s="13"/>
      <c r="G771" s="13"/>
      <c r="H771" s="13"/>
      <c r="I771" s="13"/>
      <c r="J771" s="13"/>
      <c r="K771" s="13"/>
      <c r="L771" s="13"/>
      <c r="N771" s="13"/>
      <c r="O771" s="13"/>
      <c r="P771" s="13"/>
    </row>
    <row r="772" spans="2:16" ht="15.75" customHeight="1">
      <c r="B772" s="13"/>
      <c r="C772" s="13"/>
      <c r="D772" s="13"/>
      <c r="E772" s="13"/>
      <c r="F772" s="13"/>
      <c r="G772" s="13"/>
      <c r="H772" s="13"/>
      <c r="I772" s="13"/>
      <c r="J772" s="13"/>
      <c r="K772" s="13"/>
      <c r="L772" s="13"/>
      <c r="N772" s="13"/>
      <c r="O772" s="13"/>
      <c r="P772" s="13"/>
    </row>
    <row r="773" spans="2:16" ht="15.75" customHeight="1">
      <c r="B773" s="13"/>
      <c r="C773" s="13"/>
      <c r="D773" s="13"/>
      <c r="E773" s="13"/>
      <c r="F773" s="13"/>
      <c r="G773" s="13"/>
      <c r="H773" s="13"/>
      <c r="I773" s="13"/>
      <c r="J773" s="13"/>
      <c r="K773" s="13"/>
      <c r="L773" s="13"/>
      <c r="N773" s="13"/>
      <c r="O773" s="13"/>
      <c r="P773" s="13"/>
    </row>
    <row r="774" spans="2:16" ht="15.75" customHeight="1">
      <c r="B774" s="13"/>
      <c r="C774" s="13"/>
      <c r="D774" s="13"/>
      <c r="E774" s="13"/>
      <c r="F774" s="13"/>
      <c r="G774" s="13"/>
      <c r="H774" s="13"/>
      <c r="I774" s="13"/>
      <c r="J774" s="13"/>
      <c r="K774" s="13"/>
      <c r="L774" s="13"/>
      <c r="N774" s="13"/>
      <c r="O774" s="13"/>
      <c r="P774" s="13"/>
    </row>
    <row r="775" spans="2:16" ht="15.75" customHeight="1">
      <c r="B775" s="13"/>
      <c r="C775" s="13"/>
      <c r="D775" s="13"/>
      <c r="E775" s="13"/>
      <c r="F775" s="13"/>
      <c r="G775" s="13"/>
      <c r="H775" s="13"/>
      <c r="I775" s="13"/>
      <c r="J775" s="13"/>
      <c r="K775" s="13"/>
      <c r="L775" s="13"/>
      <c r="N775" s="13"/>
      <c r="O775" s="13"/>
      <c r="P775" s="13"/>
    </row>
    <row r="776" spans="2:16" ht="15.75" customHeight="1">
      <c r="B776" s="13"/>
      <c r="C776" s="13"/>
      <c r="D776" s="13"/>
      <c r="E776" s="13"/>
      <c r="F776" s="13"/>
      <c r="G776" s="13"/>
      <c r="H776" s="13"/>
      <c r="I776" s="13"/>
      <c r="J776" s="13"/>
      <c r="K776" s="13"/>
      <c r="L776" s="13"/>
      <c r="N776" s="13"/>
      <c r="O776" s="13"/>
      <c r="P776" s="13"/>
    </row>
    <row r="777" spans="2:16" ht="15.75" customHeight="1">
      <c r="B777" s="13"/>
      <c r="C777" s="13"/>
      <c r="D777" s="13"/>
      <c r="E777" s="13"/>
      <c r="F777" s="13"/>
      <c r="G777" s="13"/>
      <c r="H777" s="13"/>
      <c r="I777" s="13"/>
      <c r="J777" s="13"/>
      <c r="K777" s="13"/>
      <c r="L777" s="13"/>
      <c r="N777" s="13"/>
      <c r="O777" s="13"/>
      <c r="P777" s="13"/>
    </row>
    <row r="778" spans="2:16" ht="15.75" customHeight="1">
      <c r="B778" s="13"/>
      <c r="C778" s="13"/>
      <c r="D778" s="13"/>
      <c r="E778" s="13"/>
      <c r="F778" s="13"/>
      <c r="G778" s="13"/>
      <c r="H778" s="13"/>
      <c r="I778" s="13"/>
      <c r="J778" s="13"/>
      <c r="K778" s="13"/>
      <c r="L778" s="13"/>
      <c r="N778" s="13"/>
      <c r="O778" s="13"/>
      <c r="P778" s="13"/>
    </row>
    <row r="779" spans="2:16" ht="15.75" customHeight="1">
      <c r="B779" s="13"/>
      <c r="C779" s="13"/>
      <c r="D779" s="13"/>
      <c r="E779" s="13"/>
      <c r="F779" s="13"/>
      <c r="G779" s="13"/>
      <c r="H779" s="13"/>
      <c r="I779" s="13"/>
      <c r="J779" s="13"/>
      <c r="K779" s="13"/>
      <c r="L779" s="13"/>
      <c r="N779" s="13"/>
      <c r="O779" s="13"/>
      <c r="P779" s="13"/>
    </row>
    <row r="780" spans="2:16" ht="15.75" customHeight="1">
      <c r="B780" s="13"/>
      <c r="C780" s="13"/>
      <c r="D780" s="13"/>
      <c r="E780" s="13"/>
      <c r="F780" s="13"/>
      <c r="G780" s="13"/>
      <c r="H780" s="13"/>
      <c r="I780" s="13"/>
      <c r="J780" s="13"/>
      <c r="K780" s="13"/>
      <c r="L780" s="13"/>
      <c r="N780" s="13"/>
      <c r="O780" s="13"/>
      <c r="P780" s="13"/>
    </row>
    <row r="781" spans="2:16" ht="15.75" customHeight="1">
      <c r="B781" s="13"/>
      <c r="C781" s="13"/>
      <c r="D781" s="13"/>
      <c r="E781" s="13"/>
      <c r="F781" s="13"/>
      <c r="G781" s="13"/>
      <c r="H781" s="13"/>
      <c r="I781" s="13"/>
      <c r="J781" s="13"/>
      <c r="K781" s="13"/>
      <c r="L781" s="13"/>
      <c r="N781" s="13"/>
      <c r="O781" s="13"/>
      <c r="P781" s="13"/>
    </row>
    <row r="782" spans="2:16" ht="15.75" customHeight="1">
      <c r="B782" s="13"/>
      <c r="C782" s="13"/>
      <c r="D782" s="13"/>
      <c r="E782" s="13"/>
      <c r="F782" s="13"/>
      <c r="G782" s="13"/>
      <c r="H782" s="13"/>
      <c r="I782" s="13"/>
      <c r="J782" s="13"/>
      <c r="K782" s="13"/>
      <c r="L782" s="13"/>
      <c r="N782" s="13"/>
      <c r="O782" s="13"/>
      <c r="P782" s="13"/>
    </row>
    <row r="783" spans="2:16" ht="15.75" customHeight="1">
      <c r="B783" s="13"/>
      <c r="C783" s="13"/>
      <c r="D783" s="13"/>
      <c r="E783" s="13"/>
      <c r="F783" s="13"/>
      <c r="G783" s="13"/>
      <c r="H783" s="13"/>
      <c r="I783" s="13"/>
      <c r="J783" s="13"/>
      <c r="K783" s="13"/>
      <c r="L783" s="13"/>
      <c r="N783" s="13"/>
      <c r="O783" s="13"/>
      <c r="P783" s="13"/>
    </row>
    <row r="784" spans="2:16" ht="15.75" customHeight="1">
      <c r="B784" s="13"/>
      <c r="C784" s="13"/>
      <c r="D784" s="13"/>
      <c r="E784" s="13"/>
      <c r="F784" s="13"/>
      <c r="G784" s="13"/>
      <c r="H784" s="13"/>
      <c r="I784" s="13"/>
      <c r="J784" s="13"/>
      <c r="K784" s="13"/>
      <c r="L784" s="13"/>
      <c r="N784" s="13"/>
      <c r="O784" s="13"/>
      <c r="P784" s="13"/>
    </row>
    <row r="785" spans="2:16" ht="15.75" customHeight="1">
      <c r="B785" s="13"/>
      <c r="C785" s="13"/>
      <c r="D785" s="13"/>
      <c r="E785" s="13"/>
      <c r="F785" s="13"/>
      <c r="G785" s="13"/>
      <c r="H785" s="13"/>
      <c r="I785" s="13"/>
      <c r="J785" s="13"/>
      <c r="K785" s="13"/>
      <c r="L785" s="13"/>
      <c r="N785" s="13"/>
      <c r="O785" s="13"/>
      <c r="P785" s="13"/>
    </row>
    <row r="786" spans="2:16" ht="15.75" customHeight="1">
      <c r="B786" s="13"/>
      <c r="C786" s="13"/>
      <c r="D786" s="13"/>
      <c r="E786" s="13"/>
      <c r="F786" s="13"/>
      <c r="G786" s="13"/>
      <c r="H786" s="13"/>
      <c r="I786" s="13"/>
      <c r="J786" s="13"/>
      <c r="K786" s="13"/>
      <c r="L786" s="13"/>
      <c r="N786" s="13"/>
      <c r="O786" s="13"/>
      <c r="P786" s="13"/>
    </row>
    <row r="787" spans="2:16" ht="15.75" customHeight="1">
      <c r="B787" s="13"/>
      <c r="C787" s="13"/>
      <c r="D787" s="13"/>
      <c r="E787" s="13"/>
      <c r="F787" s="13"/>
      <c r="G787" s="13"/>
      <c r="H787" s="13"/>
      <c r="I787" s="13"/>
      <c r="J787" s="13"/>
      <c r="K787" s="13"/>
      <c r="L787" s="13"/>
      <c r="N787" s="13"/>
      <c r="O787" s="13"/>
      <c r="P787" s="13"/>
    </row>
    <row r="788" spans="2:16" ht="15.75" customHeight="1">
      <c r="B788" s="13"/>
      <c r="C788" s="13"/>
      <c r="D788" s="13"/>
      <c r="E788" s="13"/>
      <c r="F788" s="13"/>
      <c r="G788" s="13"/>
      <c r="H788" s="13"/>
      <c r="I788" s="13"/>
      <c r="J788" s="13"/>
      <c r="K788" s="13"/>
      <c r="L788" s="13"/>
      <c r="N788" s="13"/>
      <c r="O788" s="13"/>
      <c r="P788" s="13"/>
    </row>
    <row r="789" spans="2:16" ht="15.75" customHeight="1">
      <c r="B789" s="13"/>
      <c r="C789" s="13"/>
      <c r="D789" s="13"/>
      <c r="E789" s="13"/>
      <c r="F789" s="13"/>
      <c r="G789" s="13"/>
      <c r="H789" s="13"/>
      <c r="I789" s="13"/>
      <c r="J789" s="13"/>
      <c r="K789" s="13"/>
      <c r="L789" s="13"/>
      <c r="N789" s="13"/>
      <c r="O789" s="13"/>
      <c r="P789" s="13"/>
    </row>
    <row r="790" spans="2:16" ht="15.75" customHeight="1">
      <c r="B790" s="13"/>
      <c r="C790" s="13"/>
      <c r="D790" s="13"/>
      <c r="E790" s="13"/>
      <c r="F790" s="13"/>
      <c r="G790" s="13"/>
      <c r="H790" s="13"/>
      <c r="I790" s="13"/>
      <c r="J790" s="13"/>
      <c r="K790" s="13"/>
      <c r="L790" s="13"/>
      <c r="N790" s="13"/>
      <c r="O790" s="13"/>
      <c r="P790" s="13"/>
    </row>
    <row r="791" spans="2:16" ht="15.75" customHeight="1">
      <c r="B791" s="13"/>
      <c r="C791" s="13"/>
      <c r="D791" s="13"/>
      <c r="E791" s="13"/>
      <c r="F791" s="13"/>
      <c r="G791" s="13"/>
      <c r="H791" s="13"/>
      <c r="I791" s="13"/>
      <c r="J791" s="13"/>
      <c r="K791" s="13"/>
      <c r="L791" s="13"/>
      <c r="N791" s="13"/>
      <c r="O791" s="13"/>
      <c r="P791" s="13"/>
    </row>
    <row r="792" spans="2:16" ht="15.75" customHeight="1">
      <c r="B792" s="13"/>
      <c r="C792" s="13"/>
      <c r="D792" s="13"/>
      <c r="E792" s="13"/>
      <c r="F792" s="13"/>
      <c r="G792" s="13"/>
      <c r="H792" s="13"/>
      <c r="I792" s="13"/>
      <c r="J792" s="13"/>
      <c r="K792" s="13"/>
      <c r="L792" s="13"/>
      <c r="N792" s="13"/>
      <c r="O792" s="13"/>
      <c r="P792" s="13"/>
    </row>
    <row r="793" spans="2:16" ht="15.75" customHeight="1">
      <c r="B793" s="13"/>
      <c r="C793" s="13"/>
      <c r="D793" s="13"/>
      <c r="E793" s="13"/>
      <c r="F793" s="13"/>
      <c r="G793" s="13"/>
      <c r="H793" s="13"/>
      <c r="I793" s="13"/>
      <c r="J793" s="13"/>
      <c r="K793" s="13"/>
      <c r="L793" s="13"/>
      <c r="N793" s="13"/>
      <c r="O793" s="13"/>
      <c r="P793" s="13"/>
    </row>
    <row r="794" spans="2:16" ht="15.75" customHeight="1">
      <c r="B794" s="13"/>
      <c r="C794" s="13"/>
      <c r="D794" s="13"/>
      <c r="E794" s="13"/>
      <c r="F794" s="13"/>
      <c r="G794" s="13"/>
      <c r="H794" s="13"/>
      <c r="I794" s="13"/>
      <c r="J794" s="13"/>
      <c r="K794" s="13"/>
      <c r="L794" s="13"/>
      <c r="N794" s="13"/>
      <c r="O794" s="13"/>
      <c r="P794" s="13"/>
    </row>
    <row r="795" spans="2:16" ht="15.75" customHeight="1">
      <c r="B795" s="13"/>
      <c r="C795" s="13"/>
      <c r="D795" s="13"/>
      <c r="E795" s="13"/>
      <c r="F795" s="13"/>
      <c r="G795" s="13"/>
      <c r="H795" s="13"/>
      <c r="I795" s="13"/>
      <c r="J795" s="13"/>
      <c r="K795" s="13"/>
      <c r="L795" s="13"/>
      <c r="N795" s="13"/>
      <c r="O795" s="13"/>
      <c r="P795" s="13"/>
    </row>
    <row r="796" spans="2:16" ht="15.75" customHeight="1">
      <c r="B796" s="13"/>
      <c r="C796" s="13"/>
      <c r="D796" s="13"/>
      <c r="E796" s="13"/>
      <c r="F796" s="13"/>
      <c r="G796" s="13"/>
      <c r="H796" s="13"/>
      <c r="I796" s="13"/>
      <c r="J796" s="13"/>
      <c r="K796" s="13"/>
      <c r="L796" s="13"/>
      <c r="N796" s="13"/>
      <c r="O796" s="13"/>
      <c r="P796" s="13"/>
    </row>
    <row r="797" spans="2:16" ht="15.75" customHeight="1">
      <c r="B797" s="13"/>
      <c r="C797" s="13"/>
      <c r="D797" s="13"/>
      <c r="E797" s="13"/>
      <c r="F797" s="13"/>
      <c r="G797" s="13"/>
      <c r="H797" s="13"/>
      <c r="I797" s="13"/>
      <c r="J797" s="13"/>
      <c r="K797" s="13"/>
      <c r="L797" s="13"/>
      <c r="N797" s="13"/>
      <c r="O797" s="13"/>
      <c r="P797" s="13"/>
    </row>
    <row r="798" spans="2:16" ht="15.75" customHeight="1">
      <c r="B798" s="13"/>
      <c r="C798" s="13"/>
      <c r="D798" s="13"/>
      <c r="E798" s="13"/>
      <c r="F798" s="13"/>
      <c r="G798" s="13"/>
      <c r="H798" s="13"/>
      <c r="I798" s="13"/>
      <c r="J798" s="13"/>
      <c r="K798" s="13"/>
      <c r="L798" s="13"/>
      <c r="N798" s="13"/>
      <c r="O798" s="13"/>
      <c r="P798" s="13"/>
    </row>
    <row r="799" spans="2:16" ht="15.75" customHeight="1">
      <c r="B799" s="13"/>
      <c r="C799" s="13"/>
      <c r="D799" s="13"/>
      <c r="E799" s="13"/>
      <c r="F799" s="13"/>
      <c r="G799" s="13"/>
      <c r="H799" s="13"/>
      <c r="I799" s="13"/>
      <c r="J799" s="13"/>
      <c r="K799" s="13"/>
      <c r="L799" s="13"/>
      <c r="N799" s="13"/>
      <c r="O799" s="13"/>
      <c r="P799" s="13"/>
    </row>
    <row r="800" spans="2:16" ht="15.75" customHeight="1">
      <c r="B800" s="13"/>
      <c r="C800" s="13"/>
      <c r="D800" s="13"/>
      <c r="E800" s="13"/>
      <c r="F800" s="13"/>
      <c r="G800" s="13"/>
      <c r="H800" s="13"/>
      <c r="I800" s="13"/>
      <c r="J800" s="13"/>
      <c r="K800" s="13"/>
      <c r="L800" s="13"/>
      <c r="N800" s="13"/>
      <c r="O800" s="13"/>
      <c r="P800" s="13"/>
    </row>
    <row r="801" spans="2:16" ht="15.75" customHeight="1">
      <c r="B801" s="13"/>
      <c r="C801" s="13"/>
      <c r="D801" s="13"/>
      <c r="E801" s="13"/>
      <c r="F801" s="13"/>
      <c r="G801" s="13"/>
      <c r="H801" s="13"/>
      <c r="I801" s="13"/>
      <c r="J801" s="13"/>
      <c r="K801" s="13"/>
      <c r="L801" s="13"/>
      <c r="N801" s="13"/>
      <c r="O801" s="13"/>
      <c r="P801" s="13"/>
    </row>
    <row r="802" spans="2:16" ht="15.75" customHeight="1">
      <c r="B802" s="13"/>
      <c r="C802" s="13"/>
      <c r="D802" s="13"/>
      <c r="E802" s="13"/>
      <c r="F802" s="13"/>
      <c r="G802" s="13"/>
      <c r="H802" s="13"/>
      <c r="I802" s="13"/>
      <c r="J802" s="13"/>
      <c r="K802" s="13"/>
      <c r="L802" s="13"/>
      <c r="N802" s="13"/>
      <c r="O802" s="13"/>
      <c r="P802" s="13"/>
    </row>
    <row r="803" spans="2:16" ht="15.75" customHeight="1">
      <c r="B803" s="13"/>
      <c r="C803" s="13"/>
      <c r="D803" s="13"/>
      <c r="E803" s="13"/>
      <c r="F803" s="13"/>
      <c r="G803" s="13"/>
      <c r="H803" s="13"/>
      <c r="I803" s="13"/>
      <c r="J803" s="13"/>
      <c r="K803" s="13"/>
      <c r="L803" s="13"/>
      <c r="N803" s="13"/>
      <c r="O803" s="13"/>
      <c r="P803" s="13"/>
    </row>
    <row r="804" spans="2:16" ht="15.75" customHeight="1">
      <c r="B804" s="13"/>
      <c r="C804" s="13"/>
      <c r="D804" s="13"/>
      <c r="E804" s="13"/>
      <c r="F804" s="13"/>
      <c r="G804" s="13"/>
      <c r="H804" s="13"/>
      <c r="I804" s="13"/>
      <c r="J804" s="13"/>
      <c r="K804" s="13"/>
      <c r="L804" s="13"/>
      <c r="N804" s="13"/>
      <c r="O804" s="13"/>
      <c r="P804" s="13"/>
    </row>
    <row r="805" spans="2:16" ht="15.75" customHeight="1">
      <c r="B805" s="13"/>
      <c r="C805" s="13"/>
      <c r="D805" s="13"/>
      <c r="E805" s="13"/>
      <c r="F805" s="13"/>
      <c r="G805" s="13"/>
      <c r="H805" s="13"/>
      <c r="I805" s="13"/>
      <c r="J805" s="13"/>
      <c r="K805" s="13"/>
      <c r="L805" s="13"/>
      <c r="N805" s="13"/>
      <c r="O805" s="13"/>
      <c r="P805" s="13"/>
    </row>
    <row r="806" spans="2:16" ht="15.75" customHeight="1">
      <c r="B806" s="13"/>
      <c r="C806" s="13"/>
      <c r="D806" s="13"/>
      <c r="E806" s="13"/>
      <c r="F806" s="13"/>
      <c r="G806" s="13"/>
      <c r="H806" s="13"/>
      <c r="I806" s="13"/>
      <c r="J806" s="13"/>
      <c r="K806" s="13"/>
      <c r="L806" s="13"/>
      <c r="N806" s="13"/>
      <c r="O806" s="13"/>
      <c r="P806" s="13"/>
    </row>
    <row r="807" spans="2:16" ht="15.75" customHeight="1">
      <c r="B807" s="13"/>
      <c r="C807" s="13"/>
      <c r="D807" s="13"/>
      <c r="E807" s="13"/>
      <c r="F807" s="13"/>
      <c r="G807" s="13"/>
      <c r="H807" s="13"/>
      <c r="I807" s="13"/>
      <c r="J807" s="13"/>
      <c r="K807" s="13"/>
      <c r="L807" s="13"/>
      <c r="N807" s="13"/>
      <c r="O807" s="13"/>
      <c r="P807" s="13"/>
    </row>
    <row r="808" spans="2:16" ht="15.75" customHeight="1">
      <c r="B808" s="13"/>
      <c r="C808" s="13"/>
      <c r="D808" s="13"/>
      <c r="E808" s="13"/>
      <c r="F808" s="13"/>
      <c r="G808" s="13"/>
      <c r="H808" s="13"/>
      <c r="I808" s="13"/>
      <c r="J808" s="13"/>
      <c r="K808" s="13"/>
      <c r="L808" s="13"/>
      <c r="N808" s="13"/>
      <c r="O808" s="13"/>
      <c r="P808" s="13"/>
    </row>
    <row r="809" spans="2:16" ht="15.75" customHeight="1">
      <c r="B809" s="13"/>
      <c r="C809" s="13"/>
      <c r="D809" s="13"/>
      <c r="E809" s="13"/>
      <c r="F809" s="13"/>
      <c r="G809" s="13"/>
      <c r="H809" s="13"/>
      <c r="I809" s="13"/>
      <c r="J809" s="13"/>
      <c r="K809" s="13"/>
      <c r="L809" s="13"/>
      <c r="N809" s="13"/>
      <c r="O809" s="13"/>
      <c r="P809" s="13"/>
    </row>
    <row r="810" spans="2:16" ht="15.75" customHeight="1">
      <c r="B810" s="13"/>
      <c r="C810" s="13"/>
      <c r="D810" s="13"/>
      <c r="E810" s="13"/>
      <c r="F810" s="13"/>
      <c r="G810" s="13"/>
      <c r="H810" s="13"/>
      <c r="I810" s="13"/>
      <c r="J810" s="13"/>
      <c r="K810" s="13"/>
      <c r="L810" s="13"/>
      <c r="N810" s="13"/>
      <c r="O810" s="13"/>
      <c r="P810" s="13"/>
    </row>
    <row r="811" spans="2:16" ht="15.75" customHeight="1">
      <c r="B811" s="13"/>
      <c r="C811" s="13"/>
      <c r="D811" s="13"/>
      <c r="E811" s="13"/>
      <c r="F811" s="13"/>
      <c r="G811" s="13"/>
      <c r="H811" s="13"/>
      <c r="I811" s="13"/>
      <c r="J811" s="13"/>
      <c r="K811" s="13"/>
      <c r="L811" s="13"/>
      <c r="N811" s="13"/>
      <c r="O811" s="13"/>
      <c r="P811" s="13"/>
    </row>
    <row r="812" spans="2:16" ht="15.75" customHeight="1">
      <c r="B812" s="13"/>
      <c r="C812" s="13"/>
      <c r="D812" s="13"/>
      <c r="E812" s="13"/>
      <c r="F812" s="13"/>
      <c r="G812" s="13"/>
      <c r="H812" s="13"/>
      <c r="I812" s="13"/>
      <c r="J812" s="13"/>
      <c r="K812" s="13"/>
      <c r="L812" s="13"/>
      <c r="N812" s="13"/>
      <c r="O812" s="13"/>
      <c r="P812" s="13"/>
    </row>
    <row r="813" spans="2:16" ht="15.75" customHeight="1">
      <c r="B813" s="13"/>
      <c r="C813" s="13"/>
      <c r="D813" s="13"/>
      <c r="E813" s="13"/>
      <c r="F813" s="13"/>
      <c r="G813" s="13"/>
      <c r="H813" s="13"/>
      <c r="I813" s="13"/>
      <c r="J813" s="13"/>
      <c r="K813" s="13"/>
      <c r="L813" s="13"/>
      <c r="N813" s="13"/>
      <c r="O813" s="13"/>
      <c r="P813" s="13"/>
    </row>
    <row r="814" spans="2:16" ht="15.75" customHeight="1">
      <c r="B814" s="13"/>
      <c r="C814" s="13"/>
      <c r="D814" s="13"/>
      <c r="E814" s="13"/>
      <c r="F814" s="13"/>
      <c r="G814" s="13"/>
      <c r="H814" s="13"/>
      <c r="I814" s="13"/>
      <c r="J814" s="13"/>
      <c r="K814" s="13"/>
      <c r="L814" s="13"/>
      <c r="N814" s="13"/>
      <c r="O814" s="13"/>
      <c r="P814" s="13"/>
    </row>
    <row r="815" spans="2:16" ht="15.75" customHeight="1">
      <c r="B815" s="13"/>
      <c r="C815" s="13"/>
      <c r="D815" s="13"/>
      <c r="E815" s="13"/>
      <c r="F815" s="13"/>
      <c r="G815" s="13"/>
      <c r="H815" s="13"/>
      <c r="I815" s="13"/>
      <c r="J815" s="13"/>
      <c r="K815" s="13"/>
      <c r="L815" s="13"/>
      <c r="N815" s="13"/>
      <c r="O815" s="13"/>
      <c r="P815" s="13"/>
    </row>
    <row r="816" spans="2:16" ht="15.75" customHeight="1">
      <c r="B816" s="13"/>
      <c r="C816" s="13"/>
      <c r="D816" s="13"/>
      <c r="E816" s="13"/>
      <c r="F816" s="13"/>
      <c r="G816" s="13"/>
      <c r="H816" s="13"/>
      <c r="I816" s="13"/>
      <c r="J816" s="13"/>
      <c r="K816" s="13"/>
      <c r="L816" s="13"/>
      <c r="N816" s="13"/>
      <c r="O816" s="13"/>
      <c r="P816" s="13"/>
    </row>
    <row r="817" spans="2:16" ht="15.75" customHeight="1">
      <c r="B817" s="13"/>
      <c r="C817" s="13"/>
      <c r="D817" s="13"/>
      <c r="E817" s="13"/>
      <c r="F817" s="13"/>
      <c r="G817" s="13"/>
      <c r="H817" s="13"/>
      <c r="I817" s="13"/>
      <c r="J817" s="13"/>
      <c r="K817" s="13"/>
      <c r="L817" s="13"/>
      <c r="N817" s="13"/>
      <c r="O817" s="13"/>
      <c r="P817" s="13"/>
    </row>
    <row r="818" spans="2:16" ht="15.75" customHeight="1">
      <c r="B818" s="13"/>
      <c r="C818" s="13"/>
      <c r="D818" s="13"/>
      <c r="E818" s="13"/>
      <c r="F818" s="13"/>
      <c r="G818" s="13"/>
      <c r="H818" s="13"/>
      <c r="I818" s="13"/>
      <c r="J818" s="13"/>
      <c r="K818" s="13"/>
      <c r="L818" s="13"/>
      <c r="N818" s="13"/>
      <c r="O818" s="13"/>
      <c r="P818" s="13"/>
    </row>
    <row r="819" spans="2:16" ht="15.75" customHeight="1">
      <c r="B819" s="13"/>
      <c r="C819" s="13"/>
      <c r="D819" s="13"/>
      <c r="E819" s="13"/>
      <c r="F819" s="13"/>
      <c r="G819" s="13"/>
      <c r="H819" s="13"/>
      <c r="I819" s="13"/>
      <c r="J819" s="13"/>
      <c r="K819" s="13"/>
      <c r="L819" s="13"/>
      <c r="N819" s="13"/>
      <c r="O819" s="13"/>
      <c r="P819" s="13"/>
    </row>
    <row r="820" spans="2:16" ht="15.75" customHeight="1">
      <c r="B820" s="13"/>
      <c r="C820" s="13"/>
      <c r="D820" s="13"/>
      <c r="E820" s="13"/>
      <c r="F820" s="13"/>
      <c r="G820" s="13"/>
      <c r="H820" s="13"/>
      <c r="I820" s="13"/>
      <c r="J820" s="13"/>
      <c r="K820" s="13"/>
      <c r="L820" s="13"/>
      <c r="N820" s="13"/>
      <c r="O820" s="13"/>
      <c r="P820" s="13"/>
    </row>
    <row r="821" spans="2:16" ht="15.75" customHeight="1">
      <c r="B821" s="13"/>
      <c r="C821" s="13"/>
      <c r="D821" s="13"/>
      <c r="E821" s="13"/>
      <c r="F821" s="13"/>
      <c r="G821" s="13"/>
      <c r="H821" s="13"/>
      <c r="I821" s="13"/>
      <c r="J821" s="13"/>
      <c r="K821" s="13"/>
      <c r="L821" s="13"/>
      <c r="N821" s="13"/>
      <c r="O821" s="13"/>
      <c r="P821" s="13"/>
    </row>
    <row r="822" spans="2:16" ht="15.75" customHeight="1">
      <c r="B822" s="13"/>
      <c r="C822" s="13"/>
      <c r="D822" s="13"/>
      <c r="E822" s="13"/>
      <c r="F822" s="13"/>
      <c r="G822" s="13"/>
      <c r="H822" s="13"/>
      <c r="I822" s="13"/>
      <c r="J822" s="13"/>
      <c r="K822" s="13"/>
      <c r="L822" s="13"/>
      <c r="N822" s="13"/>
      <c r="O822" s="13"/>
      <c r="P822" s="13"/>
    </row>
    <row r="823" spans="2:16" ht="15.75" customHeight="1">
      <c r="B823" s="13"/>
      <c r="C823" s="13"/>
      <c r="D823" s="13"/>
      <c r="E823" s="13"/>
      <c r="F823" s="13"/>
      <c r="G823" s="13"/>
      <c r="H823" s="13"/>
      <c r="I823" s="13"/>
      <c r="J823" s="13"/>
      <c r="K823" s="13"/>
      <c r="L823" s="13"/>
      <c r="N823" s="13"/>
      <c r="O823" s="13"/>
      <c r="P823" s="13"/>
    </row>
    <row r="824" spans="2:16" ht="15.75" customHeight="1">
      <c r="B824" s="13"/>
      <c r="C824" s="13"/>
      <c r="D824" s="13"/>
      <c r="E824" s="13"/>
      <c r="F824" s="13"/>
      <c r="G824" s="13"/>
      <c r="H824" s="13"/>
      <c r="I824" s="13"/>
      <c r="J824" s="13"/>
      <c r="K824" s="13"/>
      <c r="L824" s="13"/>
      <c r="N824" s="13"/>
      <c r="O824" s="13"/>
      <c r="P824" s="13"/>
    </row>
    <row r="825" spans="2:16" ht="15.75" customHeight="1">
      <c r="B825" s="13"/>
      <c r="C825" s="13"/>
      <c r="D825" s="13"/>
      <c r="E825" s="13"/>
      <c r="F825" s="13"/>
      <c r="G825" s="13"/>
      <c r="H825" s="13"/>
      <c r="I825" s="13"/>
      <c r="J825" s="13"/>
      <c r="K825" s="13"/>
      <c r="L825" s="13"/>
      <c r="N825" s="13"/>
      <c r="O825" s="13"/>
      <c r="P825" s="13"/>
    </row>
    <row r="826" spans="2:16" ht="15.75" customHeight="1">
      <c r="B826" s="13"/>
      <c r="C826" s="13"/>
      <c r="D826" s="13"/>
      <c r="E826" s="13"/>
      <c r="F826" s="13"/>
      <c r="G826" s="13"/>
      <c r="H826" s="13"/>
      <c r="I826" s="13"/>
      <c r="J826" s="13"/>
      <c r="K826" s="13"/>
      <c r="L826" s="13"/>
      <c r="N826" s="13"/>
      <c r="O826" s="13"/>
      <c r="P826" s="13"/>
    </row>
    <row r="827" spans="2:16" ht="15.75" customHeight="1">
      <c r="B827" s="13"/>
      <c r="C827" s="13"/>
      <c r="D827" s="13"/>
      <c r="E827" s="13"/>
      <c r="F827" s="13"/>
      <c r="G827" s="13"/>
      <c r="H827" s="13"/>
      <c r="I827" s="13"/>
      <c r="J827" s="13"/>
      <c r="K827" s="13"/>
      <c r="L827" s="13"/>
      <c r="N827" s="13"/>
      <c r="O827" s="13"/>
      <c r="P827" s="13"/>
    </row>
    <row r="828" spans="2:16" ht="15.75" customHeight="1">
      <c r="B828" s="13"/>
      <c r="C828" s="13"/>
      <c r="D828" s="13"/>
      <c r="E828" s="13"/>
      <c r="F828" s="13"/>
      <c r="G828" s="13"/>
      <c r="H828" s="13"/>
      <c r="I828" s="13"/>
      <c r="J828" s="13"/>
      <c r="K828" s="13"/>
      <c r="L828" s="13"/>
      <c r="N828" s="13"/>
      <c r="O828" s="13"/>
      <c r="P828" s="13"/>
    </row>
    <row r="829" spans="2:16" ht="15.75" customHeight="1">
      <c r="B829" s="13"/>
      <c r="C829" s="13"/>
      <c r="D829" s="13"/>
      <c r="E829" s="13"/>
      <c r="F829" s="13"/>
      <c r="G829" s="13"/>
      <c r="H829" s="13"/>
      <c r="I829" s="13"/>
      <c r="J829" s="13"/>
      <c r="K829" s="13"/>
      <c r="L829" s="13"/>
      <c r="N829" s="13"/>
      <c r="O829" s="13"/>
      <c r="P829" s="13"/>
    </row>
    <row r="830" spans="2:16" ht="15.75" customHeight="1">
      <c r="B830" s="13"/>
      <c r="C830" s="13"/>
      <c r="D830" s="13"/>
      <c r="E830" s="13"/>
      <c r="F830" s="13"/>
      <c r="G830" s="13"/>
      <c r="H830" s="13"/>
      <c r="I830" s="13"/>
      <c r="J830" s="13"/>
      <c r="K830" s="13"/>
      <c r="L830" s="13"/>
      <c r="N830" s="13"/>
      <c r="O830" s="13"/>
      <c r="P830" s="13"/>
    </row>
    <row r="831" spans="2:16" ht="15.75" customHeight="1">
      <c r="B831" s="13"/>
      <c r="C831" s="13"/>
      <c r="D831" s="13"/>
      <c r="E831" s="13"/>
      <c r="F831" s="13"/>
      <c r="G831" s="13"/>
      <c r="H831" s="13"/>
      <c r="I831" s="13"/>
      <c r="J831" s="13"/>
      <c r="K831" s="13"/>
      <c r="L831" s="13"/>
      <c r="N831" s="13"/>
      <c r="O831" s="13"/>
      <c r="P831" s="13"/>
    </row>
    <row r="832" spans="2:16" ht="15.75" customHeight="1">
      <c r="B832" s="13"/>
      <c r="C832" s="13"/>
      <c r="D832" s="13"/>
      <c r="E832" s="13"/>
      <c r="F832" s="13"/>
      <c r="G832" s="13"/>
      <c r="H832" s="13"/>
      <c r="I832" s="13"/>
      <c r="J832" s="13"/>
      <c r="K832" s="13"/>
      <c r="L832" s="13"/>
      <c r="N832" s="13"/>
      <c r="O832" s="13"/>
      <c r="P832" s="13"/>
    </row>
    <row r="833" spans="2:16" ht="15.75" customHeight="1">
      <c r="B833" s="13"/>
      <c r="C833" s="13"/>
      <c r="D833" s="13"/>
      <c r="E833" s="13"/>
      <c r="F833" s="13"/>
      <c r="G833" s="13"/>
      <c r="H833" s="13"/>
      <c r="I833" s="13"/>
      <c r="J833" s="13"/>
      <c r="K833" s="13"/>
      <c r="L833" s="13"/>
      <c r="N833" s="13"/>
      <c r="O833" s="13"/>
      <c r="P833" s="13"/>
    </row>
    <row r="834" spans="2:16" ht="15.75" customHeight="1">
      <c r="B834" s="13"/>
      <c r="C834" s="13"/>
      <c r="D834" s="13"/>
      <c r="E834" s="13"/>
      <c r="F834" s="13"/>
      <c r="G834" s="13"/>
      <c r="H834" s="13"/>
      <c r="I834" s="13"/>
      <c r="J834" s="13"/>
      <c r="K834" s="13"/>
      <c r="L834" s="13"/>
      <c r="N834" s="13"/>
      <c r="O834" s="13"/>
      <c r="P834" s="13"/>
    </row>
    <row r="835" spans="2:16" ht="15.75" customHeight="1">
      <c r="B835" s="13"/>
      <c r="C835" s="13"/>
      <c r="D835" s="13"/>
      <c r="E835" s="13"/>
      <c r="F835" s="13"/>
      <c r="G835" s="13"/>
      <c r="H835" s="13"/>
      <c r="I835" s="13"/>
      <c r="J835" s="13"/>
      <c r="K835" s="13"/>
      <c r="L835" s="13"/>
      <c r="N835" s="13"/>
      <c r="O835" s="13"/>
      <c r="P835" s="13"/>
    </row>
    <row r="836" spans="2:16" ht="15.75" customHeight="1">
      <c r="B836" s="13"/>
      <c r="C836" s="13"/>
      <c r="D836" s="13"/>
      <c r="E836" s="13"/>
      <c r="F836" s="13"/>
      <c r="G836" s="13"/>
      <c r="H836" s="13"/>
      <c r="I836" s="13"/>
      <c r="J836" s="13"/>
      <c r="K836" s="13"/>
      <c r="L836" s="13"/>
      <c r="N836" s="13"/>
      <c r="O836" s="13"/>
      <c r="P836" s="13"/>
    </row>
    <row r="837" spans="2:16" ht="15.75" customHeight="1">
      <c r="B837" s="13"/>
      <c r="C837" s="13"/>
      <c r="D837" s="13"/>
      <c r="E837" s="13"/>
      <c r="F837" s="13"/>
      <c r="G837" s="13"/>
      <c r="H837" s="13"/>
      <c r="I837" s="13"/>
      <c r="J837" s="13"/>
      <c r="K837" s="13"/>
      <c r="L837" s="13"/>
      <c r="N837" s="13"/>
      <c r="O837" s="13"/>
      <c r="P837" s="13"/>
    </row>
    <row r="838" spans="2:16" ht="15.75" customHeight="1">
      <c r="B838" s="13"/>
      <c r="C838" s="13"/>
      <c r="D838" s="13"/>
      <c r="E838" s="13"/>
      <c r="F838" s="13"/>
      <c r="G838" s="13"/>
      <c r="H838" s="13"/>
      <c r="I838" s="13"/>
      <c r="J838" s="13"/>
      <c r="K838" s="13"/>
      <c r="L838" s="13"/>
      <c r="N838" s="13"/>
      <c r="O838" s="13"/>
      <c r="P838" s="13"/>
    </row>
    <row r="839" spans="2:16" ht="15.75" customHeight="1">
      <c r="B839" s="13"/>
      <c r="C839" s="13"/>
      <c r="D839" s="13"/>
      <c r="E839" s="13"/>
      <c r="F839" s="13"/>
      <c r="G839" s="13"/>
      <c r="H839" s="13"/>
      <c r="I839" s="13"/>
      <c r="J839" s="13"/>
      <c r="K839" s="13"/>
      <c r="L839" s="13"/>
      <c r="N839" s="13"/>
      <c r="O839" s="13"/>
      <c r="P839" s="13"/>
    </row>
    <row r="840" spans="2:16" ht="15.75" customHeight="1">
      <c r="B840" s="13"/>
      <c r="C840" s="13"/>
      <c r="D840" s="13"/>
      <c r="E840" s="13"/>
      <c r="F840" s="13"/>
      <c r="G840" s="13"/>
      <c r="H840" s="13"/>
      <c r="I840" s="13"/>
      <c r="J840" s="13"/>
      <c r="K840" s="13"/>
      <c r="L840" s="13"/>
      <c r="N840" s="13"/>
      <c r="O840" s="13"/>
      <c r="P840" s="13"/>
    </row>
    <row r="841" spans="2:16" ht="15.75" customHeight="1">
      <c r="B841" s="13"/>
      <c r="C841" s="13"/>
      <c r="D841" s="13"/>
      <c r="E841" s="13"/>
      <c r="F841" s="13"/>
      <c r="G841" s="13"/>
      <c r="H841" s="13"/>
      <c r="I841" s="13"/>
      <c r="J841" s="13"/>
      <c r="K841" s="13"/>
      <c r="L841" s="13"/>
      <c r="N841" s="13"/>
      <c r="O841" s="13"/>
      <c r="P841" s="13"/>
    </row>
    <row r="842" spans="2:16" ht="15.75" customHeight="1">
      <c r="B842" s="13"/>
      <c r="C842" s="13"/>
      <c r="D842" s="13"/>
      <c r="E842" s="13"/>
      <c r="F842" s="13"/>
      <c r="G842" s="13"/>
      <c r="H842" s="13"/>
      <c r="I842" s="13"/>
      <c r="J842" s="13"/>
      <c r="K842" s="13"/>
      <c r="L842" s="13"/>
      <c r="N842" s="13"/>
      <c r="O842" s="13"/>
      <c r="P842" s="13"/>
    </row>
    <row r="843" spans="2:16" ht="15.75" customHeight="1">
      <c r="B843" s="13"/>
      <c r="C843" s="13"/>
      <c r="D843" s="13"/>
      <c r="E843" s="13"/>
      <c r="F843" s="13"/>
      <c r="G843" s="13"/>
      <c r="H843" s="13"/>
      <c r="I843" s="13"/>
      <c r="J843" s="13"/>
      <c r="K843" s="13"/>
      <c r="L843" s="13"/>
      <c r="N843" s="13"/>
      <c r="O843" s="13"/>
      <c r="P843" s="13"/>
    </row>
    <row r="844" spans="2:16" ht="15.75" customHeight="1">
      <c r="B844" s="13"/>
      <c r="C844" s="13"/>
      <c r="D844" s="13"/>
      <c r="E844" s="13"/>
      <c r="F844" s="13"/>
      <c r="G844" s="13"/>
      <c r="H844" s="13"/>
      <c r="I844" s="13"/>
      <c r="J844" s="13"/>
      <c r="K844" s="13"/>
      <c r="L844" s="13"/>
      <c r="N844" s="13"/>
      <c r="O844" s="13"/>
      <c r="P844" s="13"/>
    </row>
    <row r="845" spans="2:16" ht="15.75" customHeight="1">
      <c r="B845" s="13"/>
      <c r="C845" s="13"/>
      <c r="D845" s="13"/>
      <c r="E845" s="13"/>
      <c r="F845" s="13"/>
      <c r="G845" s="13"/>
      <c r="H845" s="13"/>
      <c r="I845" s="13"/>
      <c r="J845" s="13"/>
      <c r="K845" s="13"/>
      <c r="L845" s="13"/>
      <c r="N845" s="13"/>
      <c r="O845" s="13"/>
      <c r="P845" s="13"/>
    </row>
    <row r="846" spans="2:16" ht="15.75" customHeight="1">
      <c r="B846" s="13"/>
      <c r="C846" s="13"/>
      <c r="D846" s="13"/>
      <c r="E846" s="13"/>
      <c r="F846" s="13"/>
      <c r="G846" s="13"/>
      <c r="H846" s="13"/>
      <c r="I846" s="13"/>
      <c r="J846" s="13"/>
      <c r="K846" s="13"/>
      <c r="L846" s="13"/>
      <c r="N846" s="13"/>
      <c r="O846" s="13"/>
      <c r="P846" s="13"/>
    </row>
    <row r="847" spans="2:16" ht="15.75" customHeight="1">
      <c r="B847" s="13"/>
      <c r="C847" s="13"/>
      <c r="D847" s="13"/>
      <c r="E847" s="13"/>
      <c r="F847" s="13"/>
      <c r="G847" s="13"/>
      <c r="H847" s="13"/>
      <c r="I847" s="13"/>
      <c r="J847" s="13"/>
      <c r="K847" s="13"/>
      <c r="L847" s="13"/>
      <c r="N847" s="13"/>
      <c r="O847" s="13"/>
      <c r="P847" s="13"/>
    </row>
    <row r="848" spans="2:16" ht="15.75" customHeight="1">
      <c r="B848" s="13"/>
      <c r="C848" s="13"/>
      <c r="D848" s="13"/>
      <c r="E848" s="13"/>
      <c r="F848" s="13"/>
      <c r="G848" s="13"/>
      <c r="H848" s="13"/>
      <c r="I848" s="13"/>
      <c r="J848" s="13"/>
      <c r="K848" s="13"/>
      <c r="L848" s="13"/>
      <c r="N848" s="13"/>
      <c r="O848" s="13"/>
      <c r="P848" s="13"/>
    </row>
    <row r="849" spans="2:16" ht="15.75" customHeight="1">
      <c r="B849" s="13"/>
      <c r="C849" s="13"/>
      <c r="D849" s="13"/>
      <c r="E849" s="13"/>
      <c r="F849" s="13"/>
      <c r="G849" s="13"/>
      <c r="H849" s="13"/>
      <c r="I849" s="13"/>
      <c r="J849" s="13"/>
      <c r="K849" s="13"/>
      <c r="L849" s="13"/>
      <c r="N849" s="13"/>
      <c r="O849" s="13"/>
      <c r="P849" s="13"/>
    </row>
    <row r="850" spans="2:16" ht="15.75" customHeight="1">
      <c r="B850" s="13"/>
      <c r="C850" s="13"/>
      <c r="D850" s="13"/>
      <c r="E850" s="13"/>
      <c r="F850" s="13"/>
      <c r="G850" s="13"/>
      <c r="H850" s="13"/>
      <c r="I850" s="13"/>
      <c r="J850" s="13"/>
      <c r="K850" s="13"/>
      <c r="L850" s="13"/>
      <c r="N850" s="13"/>
      <c r="O850" s="13"/>
      <c r="P850" s="13"/>
    </row>
    <row r="851" spans="2:16" ht="15.75" customHeight="1">
      <c r="B851" s="13"/>
      <c r="C851" s="13"/>
      <c r="D851" s="13"/>
      <c r="E851" s="13"/>
      <c r="F851" s="13"/>
      <c r="G851" s="13"/>
      <c r="H851" s="13"/>
      <c r="I851" s="13"/>
      <c r="J851" s="13"/>
      <c r="K851" s="13"/>
      <c r="L851" s="13"/>
      <c r="N851" s="13"/>
      <c r="O851" s="13"/>
      <c r="P851" s="13"/>
    </row>
    <row r="852" spans="2:16" ht="15.75" customHeight="1">
      <c r="B852" s="13"/>
      <c r="C852" s="13"/>
      <c r="D852" s="13"/>
      <c r="E852" s="13"/>
      <c r="F852" s="13"/>
      <c r="G852" s="13"/>
      <c r="H852" s="13"/>
      <c r="I852" s="13"/>
      <c r="J852" s="13"/>
      <c r="K852" s="13"/>
      <c r="L852" s="13"/>
      <c r="N852" s="13"/>
      <c r="O852" s="13"/>
      <c r="P852" s="13"/>
    </row>
    <row r="853" spans="2:16" ht="15.75" customHeight="1">
      <c r="B853" s="13"/>
      <c r="C853" s="13"/>
      <c r="D853" s="13"/>
      <c r="E853" s="13"/>
      <c r="F853" s="13"/>
      <c r="G853" s="13"/>
      <c r="H853" s="13"/>
      <c r="I853" s="13"/>
      <c r="J853" s="13"/>
      <c r="K853" s="13"/>
      <c r="L853" s="13"/>
      <c r="N853" s="13"/>
      <c r="O853" s="13"/>
      <c r="P853" s="13"/>
    </row>
    <row r="854" spans="2:16" ht="15.75" customHeight="1">
      <c r="B854" s="13"/>
      <c r="C854" s="13"/>
      <c r="D854" s="13"/>
      <c r="E854" s="13"/>
      <c r="F854" s="13"/>
      <c r="G854" s="13"/>
      <c r="H854" s="13"/>
      <c r="I854" s="13"/>
      <c r="J854" s="13"/>
      <c r="K854" s="13"/>
      <c r="L854" s="13"/>
      <c r="N854" s="13"/>
      <c r="O854" s="13"/>
      <c r="P854" s="13"/>
    </row>
    <row r="855" spans="2:16" ht="15.75" customHeight="1">
      <c r="B855" s="13"/>
      <c r="C855" s="13"/>
      <c r="D855" s="13"/>
      <c r="E855" s="13"/>
      <c r="F855" s="13"/>
      <c r="G855" s="13"/>
      <c r="H855" s="13"/>
      <c r="I855" s="13"/>
      <c r="J855" s="13"/>
      <c r="K855" s="13"/>
      <c r="L855" s="13"/>
      <c r="N855" s="13"/>
      <c r="O855" s="13"/>
      <c r="P855" s="13"/>
    </row>
    <row r="856" spans="2:16" ht="15.75" customHeight="1">
      <c r="B856" s="13"/>
      <c r="C856" s="13"/>
      <c r="D856" s="13"/>
      <c r="E856" s="13"/>
      <c r="F856" s="13"/>
      <c r="G856" s="13"/>
      <c r="H856" s="13"/>
      <c r="I856" s="13"/>
      <c r="J856" s="13"/>
      <c r="K856" s="13"/>
      <c r="L856" s="13"/>
      <c r="N856" s="13"/>
      <c r="O856" s="13"/>
      <c r="P856" s="13"/>
    </row>
    <row r="857" spans="2:16" ht="15.75" customHeight="1">
      <c r="B857" s="13"/>
      <c r="C857" s="13"/>
      <c r="D857" s="13"/>
      <c r="E857" s="13"/>
      <c r="F857" s="13"/>
      <c r="G857" s="13"/>
      <c r="H857" s="13"/>
      <c r="I857" s="13"/>
      <c r="J857" s="13"/>
      <c r="K857" s="13"/>
      <c r="L857" s="13"/>
      <c r="N857" s="13"/>
      <c r="O857" s="13"/>
      <c r="P857" s="13"/>
    </row>
    <row r="858" spans="2:16" ht="15.75" customHeight="1">
      <c r="B858" s="13"/>
      <c r="C858" s="13"/>
      <c r="D858" s="13"/>
      <c r="E858" s="13"/>
      <c r="F858" s="13"/>
      <c r="G858" s="13"/>
      <c r="H858" s="13"/>
      <c r="I858" s="13"/>
      <c r="J858" s="13"/>
      <c r="K858" s="13"/>
      <c r="L858" s="13"/>
      <c r="N858" s="13"/>
      <c r="O858" s="13"/>
      <c r="P858" s="13"/>
    </row>
    <row r="859" spans="2:16" ht="15.75" customHeight="1">
      <c r="B859" s="13"/>
      <c r="C859" s="13"/>
      <c r="D859" s="13"/>
      <c r="E859" s="13"/>
      <c r="F859" s="13"/>
      <c r="G859" s="13"/>
      <c r="H859" s="13"/>
      <c r="I859" s="13"/>
      <c r="J859" s="13"/>
      <c r="K859" s="13"/>
      <c r="L859" s="13"/>
      <c r="N859" s="13"/>
      <c r="O859" s="13"/>
      <c r="P859" s="13"/>
    </row>
    <row r="860" spans="2:16" ht="15.75" customHeight="1">
      <c r="B860" s="13"/>
      <c r="C860" s="13"/>
      <c r="D860" s="13"/>
      <c r="E860" s="13"/>
      <c r="F860" s="13"/>
      <c r="G860" s="13"/>
      <c r="H860" s="13"/>
      <c r="I860" s="13"/>
      <c r="J860" s="13"/>
      <c r="K860" s="13"/>
      <c r="L860" s="13"/>
      <c r="N860" s="13"/>
      <c r="O860" s="13"/>
      <c r="P860" s="13"/>
    </row>
    <row r="861" spans="2:16" ht="15.75" customHeight="1">
      <c r="B861" s="13"/>
      <c r="C861" s="13"/>
      <c r="D861" s="13"/>
      <c r="E861" s="13"/>
      <c r="F861" s="13"/>
      <c r="G861" s="13"/>
      <c r="H861" s="13"/>
      <c r="I861" s="13"/>
      <c r="J861" s="13"/>
      <c r="K861" s="13"/>
      <c r="L861" s="13"/>
      <c r="N861" s="13"/>
      <c r="O861" s="13"/>
      <c r="P861" s="13"/>
    </row>
    <row r="862" spans="2:16" ht="15.75" customHeight="1">
      <c r="B862" s="13"/>
      <c r="C862" s="13"/>
      <c r="D862" s="13"/>
      <c r="E862" s="13"/>
      <c r="F862" s="13"/>
      <c r="G862" s="13"/>
      <c r="H862" s="13"/>
      <c r="I862" s="13"/>
      <c r="J862" s="13"/>
      <c r="K862" s="13"/>
      <c r="L862" s="13"/>
      <c r="N862" s="13"/>
      <c r="O862" s="13"/>
      <c r="P862" s="13"/>
    </row>
    <row r="863" spans="2:16" ht="15.75" customHeight="1">
      <c r="B863" s="13"/>
      <c r="C863" s="13"/>
      <c r="D863" s="13"/>
      <c r="E863" s="13"/>
      <c r="F863" s="13"/>
      <c r="G863" s="13"/>
      <c r="H863" s="13"/>
      <c r="I863" s="13"/>
      <c r="J863" s="13"/>
      <c r="K863" s="13"/>
      <c r="L863" s="13"/>
      <c r="N863" s="13"/>
      <c r="O863" s="13"/>
      <c r="P863" s="13"/>
    </row>
    <row r="864" spans="2:16" ht="15.75" customHeight="1">
      <c r="B864" s="13"/>
      <c r="C864" s="13"/>
      <c r="D864" s="13"/>
      <c r="E864" s="13"/>
      <c r="F864" s="13"/>
      <c r="G864" s="13"/>
      <c r="H864" s="13"/>
      <c r="I864" s="13"/>
      <c r="J864" s="13"/>
      <c r="K864" s="13"/>
      <c r="L864" s="13"/>
      <c r="N864" s="13"/>
      <c r="O864" s="13"/>
      <c r="P864" s="13"/>
    </row>
    <row r="865" spans="2:16" ht="15.75" customHeight="1">
      <c r="B865" s="13"/>
      <c r="C865" s="13"/>
      <c r="D865" s="13"/>
      <c r="E865" s="13"/>
      <c r="F865" s="13"/>
      <c r="G865" s="13"/>
      <c r="H865" s="13"/>
      <c r="I865" s="13"/>
      <c r="J865" s="13"/>
      <c r="K865" s="13"/>
      <c r="L865" s="13"/>
      <c r="N865" s="13"/>
      <c r="O865" s="13"/>
      <c r="P865" s="13"/>
    </row>
    <row r="866" spans="2:16" ht="15.75" customHeight="1">
      <c r="B866" s="13"/>
      <c r="C866" s="13"/>
      <c r="D866" s="13"/>
      <c r="E866" s="13"/>
      <c r="F866" s="13"/>
      <c r="G866" s="13"/>
      <c r="H866" s="13"/>
      <c r="I866" s="13"/>
      <c r="J866" s="13"/>
      <c r="K866" s="13"/>
      <c r="L866" s="13"/>
      <c r="N866" s="13"/>
      <c r="O866" s="13"/>
      <c r="P866" s="13"/>
    </row>
    <row r="867" spans="2:16" ht="15.75" customHeight="1">
      <c r="B867" s="13"/>
      <c r="C867" s="13"/>
      <c r="D867" s="13"/>
      <c r="E867" s="13"/>
      <c r="F867" s="13"/>
      <c r="G867" s="13"/>
      <c r="H867" s="13"/>
      <c r="I867" s="13"/>
      <c r="J867" s="13"/>
      <c r="K867" s="13"/>
      <c r="L867" s="13"/>
      <c r="N867" s="13"/>
      <c r="O867" s="13"/>
      <c r="P867" s="13"/>
    </row>
    <row r="868" spans="2:16" ht="15.75" customHeight="1">
      <c r="B868" s="13"/>
      <c r="C868" s="13"/>
      <c r="D868" s="13"/>
      <c r="E868" s="13"/>
      <c r="F868" s="13"/>
      <c r="G868" s="13"/>
      <c r="H868" s="13"/>
      <c r="I868" s="13"/>
      <c r="J868" s="13"/>
      <c r="K868" s="13"/>
      <c r="L868" s="13"/>
      <c r="N868" s="13"/>
      <c r="O868" s="13"/>
      <c r="P868" s="13"/>
    </row>
    <row r="869" spans="2:16" ht="15.75" customHeight="1">
      <c r="B869" s="13"/>
      <c r="C869" s="13"/>
      <c r="D869" s="13"/>
      <c r="E869" s="13"/>
      <c r="F869" s="13"/>
      <c r="G869" s="13"/>
      <c r="H869" s="13"/>
      <c r="I869" s="13"/>
      <c r="J869" s="13"/>
      <c r="K869" s="13"/>
      <c r="L869" s="13"/>
      <c r="N869" s="13"/>
      <c r="O869" s="13"/>
      <c r="P869" s="13"/>
    </row>
    <row r="870" spans="2:16" ht="15.75" customHeight="1">
      <c r="B870" s="13"/>
      <c r="C870" s="13"/>
      <c r="D870" s="13"/>
      <c r="E870" s="13"/>
      <c r="F870" s="13"/>
      <c r="G870" s="13"/>
      <c r="H870" s="13"/>
      <c r="I870" s="13"/>
      <c r="J870" s="13"/>
      <c r="K870" s="13"/>
      <c r="L870" s="13"/>
      <c r="N870" s="13"/>
      <c r="O870" s="13"/>
      <c r="P870" s="13"/>
    </row>
    <row r="871" spans="2:16" ht="15.75" customHeight="1">
      <c r="B871" s="13"/>
      <c r="C871" s="13"/>
      <c r="D871" s="13"/>
      <c r="E871" s="13"/>
      <c r="F871" s="13"/>
      <c r="G871" s="13"/>
      <c r="H871" s="13"/>
      <c r="I871" s="13"/>
      <c r="J871" s="13"/>
      <c r="K871" s="13"/>
      <c r="L871" s="13"/>
      <c r="N871" s="13"/>
      <c r="O871" s="13"/>
      <c r="P871" s="13"/>
    </row>
    <row r="872" spans="2:16" ht="15.75" customHeight="1">
      <c r="B872" s="13"/>
      <c r="C872" s="13"/>
      <c r="D872" s="13"/>
      <c r="E872" s="13"/>
      <c r="F872" s="13"/>
      <c r="G872" s="13"/>
      <c r="H872" s="13"/>
      <c r="I872" s="13"/>
      <c r="J872" s="13"/>
      <c r="K872" s="13"/>
      <c r="L872" s="13"/>
      <c r="N872" s="13"/>
      <c r="O872" s="13"/>
      <c r="P872" s="13"/>
    </row>
    <row r="873" spans="2:16" ht="15.75" customHeight="1">
      <c r="B873" s="13"/>
      <c r="C873" s="13"/>
      <c r="D873" s="13"/>
      <c r="E873" s="13"/>
      <c r="F873" s="13"/>
      <c r="G873" s="13"/>
      <c r="H873" s="13"/>
      <c r="I873" s="13"/>
      <c r="J873" s="13"/>
      <c r="K873" s="13"/>
      <c r="L873" s="13"/>
      <c r="N873" s="13"/>
      <c r="O873" s="13"/>
      <c r="P873" s="13"/>
    </row>
    <row r="874" spans="2:16" ht="15.75" customHeight="1">
      <c r="B874" s="13"/>
      <c r="C874" s="13"/>
      <c r="D874" s="13"/>
      <c r="E874" s="13"/>
      <c r="F874" s="13"/>
      <c r="G874" s="13"/>
      <c r="H874" s="13"/>
      <c r="I874" s="13"/>
      <c r="J874" s="13"/>
      <c r="K874" s="13"/>
      <c r="L874" s="13"/>
      <c r="N874" s="13"/>
      <c r="O874" s="13"/>
      <c r="P874" s="13"/>
    </row>
    <row r="875" spans="2:16" ht="15.75" customHeight="1">
      <c r="B875" s="13"/>
      <c r="C875" s="13"/>
      <c r="D875" s="13"/>
      <c r="E875" s="13"/>
      <c r="F875" s="13"/>
      <c r="G875" s="13"/>
      <c r="H875" s="13"/>
      <c r="I875" s="13"/>
      <c r="J875" s="13"/>
      <c r="K875" s="13"/>
      <c r="L875" s="13"/>
      <c r="N875" s="13"/>
      <c r="O875" s="13"/>
      <c r="P875" s="13"/>
    </row>
    <row r="876" spans="2:16" ht="15.75" customHeight="1">
      <c r="B876" s="13"/>
      <c r="C876" s="13"/>
      <c r="D876" s="13"/>
      <c r="E876" s="13"/>
      <c r="F876" s="13"/>
      <c r="G876" s="13"/>
      <c r="H876" s="13"/>
      <c r="I876" s="13"/>
      <c r="J876" s="13"/>
      <c r="K876" s="13"/>
      <c r="L876" s="13"/>
      <c r="N876" s="13"/>
      <c r="O876" s="13"/>
      <c r="P876" s="13"/>
    </row>
    <row r="877" spans="2:16" ht="15.75" customHeight="1">
      <c r="B877" s="13"/>
      <c r="C877" s="13"/>
      <c r="D877" s="13"/>
      <c r="E877" s="13"/>
      <c r="F877" s="13"/>
      <c r="G877" s="13"/>
      <c r="H877" s="13"/>
      <c r="I877" s="13"/>
      <c r="J877" s="13"/>
      <c r="K877" s="13"/>
      <c r="L877" s="13"/>
      <c r="N877" s="13"/>
      <c r="O877" s="13"/>
      <c r="P877" s="13"/>
    </row>
    <row r="878" spans="2:16" ht="15.75" customHeight="1">
      <c r="B878" s="13"/>
      <c r="C878" s="13"/>
      <c r="D878" s="13"/>
      <c r="E878" s="13"/>
      <c r="F878" s="13"/>
      <c r="G878" s="13"/>
      <c r="H878" s="13"/>
      <c r="I878" s="13"/>
      <c r="J878" s="13"/>
      <c r="K878" s="13"/>
      <c r="L878" s="13"/>
      <c r="N878" s="13"/>
      <c r="O878" s="13"/>
      <c r="P878" s="13"/>
    </row>
    <row r="879" spans="2:16" ht="15.75" customHeight="1">
      <c r="B879" s="13"/>
      <c r="C879" s="13"/>
      <c r="D879" s="13"/>
      <c r="E879" s="13"/>
      <c r="F879" s="13"/>
      <c r="G879" s="13"/>
      <c r="H879" s="13"/>
      <c r="I879" s="13"/>
      <c r="J879" s="13"/>
      <c r="K879" s="13"/>
      <c r="L879" s="13"/>
      <c r="N879" s="13"/>
      <c r="O879" s="13"/>
      <c r="P879" s="13"/>
    </row>
    <row r="880" spans="2:16" ht="15.75" customHeight="1">
      <c r="B880" s="13"/>
      <c r="C880" s="13"/>
      <c r="D880" s="13"/>
      <c r="E880" s="13"/>
      <c r="F880" s="13"/>
      <c r="G880" s="13"/>
      <c r="H880" s="13"/>
      <c r="I880" s="13"/>
      <c r="J880" s="13"/>
      <c r="K880" s="13"/>
      <c r="L880" s="13"/>
      <c r="N880" s="13"/>
      <c r="O880" s="13"/>
      <c r="P880" s="13"/>
    </row>
    <row r="881" spans="2:16" ht="15.75" customHeight="1">
      <c r="B881" s="13"/>
      <c r="C881" s="13"/>
      <c r="D881" s="13"/>
      <c r="E881" s="13"/>
      <c r="F881" s="13"/>
      <c r="G881" s="13"/>
      <c r="H881" s="13"/>
      <c r="I881" s="13"/>
      <c r="J881" s="13"/>
      <c r="K881" s="13"/>
      <c r="L881" s="13"/>
      <c r="N881" s="13"/>
      <c r="O881" s="13"/>
      <c r="P881" s="13"/>
    </row>
    <row r="882" spans="2:16" ht="15.75" customHeight="1">
      <c r="B882" s="13"/>
      <c r="C882" s="13"/>
      <c r="D882" s="13"/>
      <c r="E882" s="13"/>
      <c r="F882" s="13"/>
      <c r="G882" s="13"/>
      <c r="H882" s="13"/>
      <c r="I882" s="13"/>
      <c r="J882" s="13"/>
      <c r="K882" s="13"/>
      <c r="L882" s="13"/>
      <c r="N882" s="13"/>
      <c r="O882" s="13"/>
      <c r="P882" s="13"/>
    </row>
    <row r="883" spans="2:16" ht="15.75" customHeight="1">
      <c r="B883" s="13"/>
      <c r="C883" s="13"/>
      <c r="D883" s="13"/>
      <c r="E883" s="13"/>
      <c r="F883" s="13"/>
      <c r="G883" s="13"/>
      <c r="H883" s="13"/>
      <c r="I883" s="13"/>
      <c r="J883" s="13"/>
      <c r="K883" s="13"/>
      <c r="L883" s="13"/>
      <c r="N883" s="13"/>
      <c r="O883" s="13"/>
      <c r="P883" s="13"/>
    </row>
    <row r="884" spans="2:16" ht="15.75" customHeight="1">
      <c r="B884" s="13"/>
      <c r="C884" s="13"/>
      <c r="D884" s="13"/>
      <c r="E884" s="13"/>
      <c r="F884" s="13"/>
      <c r="G884" s="13"/>
      <c r="H884" s="13"/>
      <c r="I884" s="13"/>
      <c r="J884" s="13"/>
      <c r="K884" s="13"/>
      <c r="L884" s="13"/>
      <c r="N884" s="13"/>
      <c r="O884" s="13"/>
      <c r="P884" s="13"/>
    </row>
    <row r="885" spans="2:16" ht="15.75" customHeight="1">
      <c r="B885" s="13"/>
      <c r="C885" s="13"/>
      <c r="D885" s="13"/>
      <c r="E885" s="13"/>
      <c r="F885" s="13"/>
      <c r="G885" s="13"/>
      <c r="H885" s="13"/>
      <c r="I885" s="13"/>
      <c r="J885" s="13"/>
      <c r="K885" s="13"/>
      <c r="L885" s="13"/>
      <c r="N885" s="13"/>
      <c r="O885" s="13"/>
      <c r="P885" s="13"/>
    </row>
    <row r="886" spans="2:16" ht="15.75" customHeight="1">
      <c r="B886" s="13"/>
      <c r="C886" s="13"/>
      <c r="D886" s="13"/>
      <c r="E886" s="13"/>
      <c r="F886" s="13"/>
      <c r="G886" s="13"/>
      <c r="H886" s="13"/>
      <c r="I886" s="13"/>
      <c r="J886" s="13"/>
      <c r="K886" s="13"/>
      <c r="L886" s="13"/>
      <c r="N886" s="13"/>
      <c r="O886" s="13"/>
      <c r="P886" s="13"/>
    </row>
    <row r="887" spans="2:16" ht="15.75" customHeight="1">
      <c r="B887" s="13"/>
      <c r="C887" s="13"/>
      <c r="D887" s="13"/>
      <c r="E887" s="13"/>
      <c r="F887" s="13"/>
      <c r="G887" s="13"/>
      <c r="H887" s="13"/>
      <c r="I887" s="13"/>
      <c r="J887" s="13"/>
      <c r="K887" s="13"/>
      <c r="L887" s="13"/>
      <c r="N887" s="13"/>
      <c r="O887" s="13"/>
      <c r="P887" s="13"/>
    </row>
    <row r="888" spans="2:16" ht="15.75" customHeight="1">
      <c r="B888" s="13"/>
      <c r="C888" s="13"/>
      <c r="D888" s="13"/>
      <c r="E888" s="13"/>
      <c r="F888" s="13"/>
      <c r="G888" s="13"/>
      <c r="H888" s="13"/>
      <c r="I888" s="13"/>
      <c r="J888" s="13"/>
      <c r="K888" s="13"/>
      <c r="L888" s="13"/>
      <c r="N888" s="13"/>
      <c r="O888" s="13"/>
      <c r="P888" s="13"/>
    </row>
    <row r="889" spans="2:16" ht="15.75" customHeight="1">
      <c r="B889" s="13"/>
      <c r="C889" s="13"/>
      <c r="D889" s="13"/>
      <c r="E889" s="13"/>
      <c r="F889" s="13"/>
      <c r="G889" s="13"/>
      <c r="H889" s="13"/>
      <c r="I889" s="13"/>
      <c r="J889" s="13"/>
      <c r="K889" s="13"/>
      <c r="L889" s="13"/>
      <c r="N889" s="13"/>
      <c r="O889" s="13"/>
      <c r="P889" s="13"/>
    </row>
    <row r="890" spans="2:16" ht="15.75" customHeight="1">
      <c r="B890" s="13"/>
      <c r="C890" s="13"/>
      <c r="D890" s="13"/>
      <c r="E890" s="13"/>
      <c r="F890" s="13"/>
      <c r="G890" s="13"/>
      <c r="H890" s="13"/>
      <c r="I890" s="13"/>
      <c r="J890" s="13"/>
      <c r="K890" s="13"/>
      <c r="L890" s="13"/>
      <c r="N890" s="13"/>
      <c r="O890" s="13"/>
      <c r="P890" s="13"/>
    </row>
    <row r="891" spans="2:16" ht="15.75" customHeight="1">
      <c r="B891" s="13"/>
      <c r="C891" s="13"/>
      <c r="D891" s="13"/>
      <c r="E891" s="13"/>
      <c r="F891" s="13"/>
      <c r="G891" s="13"/>
      <c r="H891" s="13"/>
      <c r="I891" s="13"/>
      <c r="J891" s="13"/>
      <c r="K891" s="13"/>
      <c r="L891" s="13"/>
      <c r="N891" s="13"/>
      <c r="O891" s="13"/>
      <c r="P891" s="13"/>
    </row>
    <row r="892" spans="2:16" ht="15.75" customHeight="1">
      <c r="B892" s="13"/>
      <c r="C892" s="13"/>
      <c r="D892" s="13"/>
      <c r="E892" s="13"/>
      <c r="F892" s="13"/>
      <c r="G892" s="13"/>
      <c r="H892" s="13"/>
      <c r="I892" s="13"/>
      <c r="J892" s="13"/>
      <c r="K892" s="13"/>
      <c r="L892" s="13"/>
      <c r="N892" s="13"/>
      <c r="O892" s="13"/>
      <c r="P892" s="13"/>
    </row>
    <row r="893" spans="2:16" ht="15.75" customHeight="1">
      <c r="B893" s="13"/>
      <c r="C893" s="13"/>
      <c r="D893" s="13"/>
      <c r="E893" s="13"/>
      <c r="F893" s="13"/>
      <c r="G893" s="13"/>
      <c r="H893" s="13"/>
      <c r="I893" s="13"/>
      <c r="J893" s="13"/>
      <c r="K893" s="13"/>
      <c r="L893" s="13"/>
      <c r="N893" s="13"/>
      <c r="O893" s="13"/>
      <c r="P893" s="13"/>
    </row>
    <row r="894" spans="2:16" ht="15.75" customHeight="1">
      <c r="B894" s="13"/>
      <c r="C894" s="13"/>
      <c r="D894" s="13"/>
      <c r="E894" s="13"/>
      <c r="F894" s="13"/>
      <c r="G894" s="13"/>
      <c r="H894" s="13"/>
      <c r="I894" s="13"/>
      <c r="J894" s="13"/>
      <c r="K894" s="13"/>
      <c r="L894" s="13"/>
      <c r="N894" s="13"/>
      <c r="O894" s="13"/>
      <c r="P894" s="13"/>
    </row>
    <row r="895" spans="2:16" ht="15.75" customHeight="1">
      <c r="B895" s="13"/>
      <c r="C895" s="13"/>
      <c r="D895" s="13"/>
      <c r="E895" s="13"/>
      <c r="F895" s="13"/>
      <c r="G895" s="13"/>
      <c r="H895" s="13"/>
      <c r="I895" s="13"/>
      <c r="J895" s="13"/>
      <c r="K895" s="13"/>
      <c r="L895" s="13"/>
      <c r="N895" s="13"/>
      <c r="O895" s="13"/>
      <c r="P895" s="13"/>
    </row>
    <row r="896" spans="2:16" ht="15.75" customHeight="1">
      <c r="B896" s="13"/>
      <c r="C896" s="13"/>
      <c r="D896" s="13"/>
      <c r="E896" s="13"/>
      <c r="F896" s="13"/>
      <c r="G896" s="13"/>
      <c r="H896" s="13"/>
      <c r="I896" s="13"/>
      <c r="J896" s="13"/>
      <c r="K896" s="13"/>
      <c r="L896" s="13"/>
      <c r="N896" s="13"/>
      <c r="O896" s="13"/>
      <c r="P896" s="13"/>
    </row>
    <row r="897" spans="2:16" ht="15.75" customHeight="1">
      <c r="B897" s="13"/>
      <c r="C897" s="13"/>
      <c r="D897" s="13"/>
      <c r="E897" s="13"/>
      <c r="F897" s="13"/>
      <c r="G897" s="13"/>
      <c r="H897" s="13"/>
      <c r="I897" s="13"/>
      <c r="J897" s="13"/>
      <c r="K897" s="13"/>
      <c r="L897" s="13"/>
      <c r="N897" s="13"/>
      <c r="O897" s="13"/>
      <c r="P897" s="13"/>
    </row>
    <row r="898" spans="2:16" ht="15.75" customHeight="1">
      <c r="B898" s="13"/>
      <c r="C898" s="13"/>
      <c r="D898" s="13"/>
      <c r="E898" s="13"/>
      <c r="F898" s="13"/>
      <c r="G898" s="13"/>
      <c r="H898" s="13"/>
      <c r="I898" s="13"/>
      <c r="J898" s="13"/>
      <c r="K898" s="13"/>
      <c r="L898" s="13"/>
      <c r="N898" s="13"/>
      <c r="O898" s="13"/>
      <c r="P898" s="13"/>
    </row>
    <row r="899" spans="2:16" ht="15.75" customHeight="1">
      <c r="B899" s="13"/>
      <c r="C899" s="13"/>
      <c r="D899" s="13"/>
      <c r="E899" s="13"/>
      <c r="F899" s="13"/>
      <c r="G899" s="13"/>
      <c r="H899" s="13"/>
      <c r="I899" s="13"/>
      <c r="J899" s="13"/>
      <c r="K899" s="13"/>
      <c r="L899" s="13"/>
      <c r="N899" s="13"/>
      <c r="O899" s="13"/>
      <c r="P899" s="13"/>
    </row>
    <row r="900" spans="2:16" ht="15.75" customHeight="1">
      <c r="B900" s="13"/>
      <c r="C900" s="13"/>
      <c r="D900" s="13"/>
      <c r="E900" s="13"/>
      <c r="F900" s="13"/>
      <c r="G900" s="13"/>
      <c r="H900" s="13"/>
      <c r="I900" s="13"/>
      <c r="J900" s="13"/>
      <c r="K900" s="13"/>
      <c r="L900" s="13"/>
      <c r="N900" s="13"/>
      <c r="O900" s="13"/>
      <c r="P900" s="13"/>
    </row>
    <row r="901" spans="2:16" ht="15.75" customHeight="1">
      <c r="B901" s="13"/>
      <c r="C901" s="13"/>
      <c r="D901" s="13"/>
      <c r="E901" s="13"/>
      <c r="F901" s="13"/>
      <c r="G901" s="13"/>
      <c r="H901" s="13"/>
      <c r="I901" s="13"/>
      <c r="J901" s="13"/>
      <c r="K901" s="13"/>
      <c r="L901" s="13"/>
      <c r="N901" s="13"/>
      <c r="O901" s="13"/>
      <c r="P901" s="13"/>
    </row>
    <row r="902" spans="2:16" ht="15.75" customHeight="1">
      <c r="B902" s="13"/>
      <c r="C902" s="13"/>
      <c r="D902" s="13"/>
      <c r="E902" s="13"/>
      <c r="F902" s="13"/>
      <c r="G902" s="13"/>
      <c r="H902" s="13"/>
      <c r="I902" s="13"/>
      <c r="J902" s="13"/>
      <c r="K902" s="13"/>
      <c r="L902" s="13"/>
      <c r="N902" s="13"/>
      <c r="O902" s="13"/>
      <c r="P902" s="13"/>
    </row>
    <row r="903" spans="2:16" ht="15.75" customHeight="1">
      <c r="B903" s="13"/>
      <c r="C903" s="13"/>
      <c r="D903" s="13"/>
      <c r="E903" s="13"/>
      <c r="F903" s="13"/>
      <c r="G903" s="13"/>
      <c r="H903" s="13"/>
      <c r="I903" s="13"/>
      <c r="J903" s="13"/>
      <c r="K903" s="13"/>
      <c r="L903" s="13"/>
      <c r="N903" s="13"/>
      <c r="O903" s="13"/>
      <c r="P903" s="13"/>
    </row>
    <row r="904" spans="2:16" ht="15.75" customHeight="1">
      <c r="B904" s="13"/>
      <c r="C904" s="13"/>
      <c r="D904" s="13"/>
      <c r="E904" s="13"/>
      <c r="F904" s="13"/>
      <c r="G904" s="13"/>
      <c r="H904" s="13"/>
      <c r="I904" s="13"/>
      <c r="J904" s="13"/>
      <c r="K904" s="13"/>
      <c r="L904" s="13"/>
      <c r="N904" s="13"/>
      <c r="O904" s="13"/>
      <c r="P904" s="13"/>
    </row>
    <row r="905" spans="2:16" ht="15.75" customHeight="1">
      <c r="B905" s="13"/>
      <c r="C905" s="13"/>
      <c r="D905" s="13"/>
      <c r="E905" s="13"/>
      <c r="F905" s="13"/>
      <c r="G905" s="13"/>
      <c r="H905" s="13"/>
      <c r="I905" s="13"/>
      <c r="J905" s="13"/>
      <c r="K905" s="13"/>
      <c r="L905" s="13"/>
      <c r="N905" s="13"/>
      <c r="O905" s="13"/>
      <c r="P905" s="13"/>
    </row>
    <row r="906" spans="2:16" ht="15.75" customHeight="1">
      <c r="B906" s="13"/>
      <c r="C906" s="13"/>
      <c r="D906" s="13"/>
      <c r="E906" s="13"/>
      <c r="F906" s="13"/>
      <c r="G906" s="13"/>
      <c r="H906" s="13"/>
      <c r="I906" s="13"/>
      <c r="J906" s="13"/>
      <c r="K906" s="13"/>
      <c r="L906" s="13"/>
      <c r="N906" s="13"/>
      <c r="O906" s="13"/>
      <c r="P906" s="13"/>
    </row>
    <row r="907" spans="2:16" ht="15.75" customHeight="1">
      <c r="B907" s="13"/>
      <c r="C907" s="13"/>
      <c r="D907" s="13"/>
      <c r="E907" s="13"/>
      <c r="F907" s="13"/>
      <c r="G907" s="13"/>
      <c r="H907" s="13"/>
      <c r="I907" s="13"/>
      <c r="J907" s="13"/>
      <c r="K907" s="13"/>
      <c r="L907" s="13"/>
      <c r="N907" s="13"/>
      <c r="O907" s="13"/>
      <c r="P907" s="13"/>
    </row>
    <row r="908" spans="2:16" ht="15.75" customHeight="1">
      <c r="B908" s="13"/>
      <c r="C908" s="13"/>
      <c r="D908" s="13"/>
      <c r="E908" s="13"/>
      <c r="F908" s="13"/>
      <c r="G908" s="13"/>
      <c r="H908" s="13"/>
      <c r="I908" s="13"/>
      <c r="J908" s="13"/>
      <c r="K908" s="13"/>
      <c r="L908" s="13"/>
      <c r="N908" s="13"/>
      <c r="O908" s="13"/>
      <c r="P908" s="13"/>
    </row>
    <row r="909" spans="2:16" ht="15.75" customHeight="1">
      <c r="B909" s="13"/>
      <c r="C909" s="13"/>
      <c r="D909" s="13"/>
      <c r="E909" s="13"/>
      <c r="F909" s="13"/>
      <c r="G909" s="13"/>
      <c r="H909" s="13"/>
      <c r="I909" s="13"/>
      <c r="J909" s="13"/>
      <c r="K909" s="13"/>
      <c r="L909" s="13"/>
      <c r="N909" s="13"/>
      <c r="O909" s="13"/>
      <c r="P909" s="13"/>
    </row>
    <row r="910" spans="2:16" ht="15.75" customHeight="1">
      <c r="B910" s="13"/>
      <c r="C910" s="13"/>
      <c r="D910" s="13"/>
      <c r="E910" s="13"/>
      <c r="F910" s="13"/>
      <c r="G910" s="13"/>
      <c r="H910" s="13"/>
      <c r="I910" s="13"/>
      <c r="J910" s="13"/>
      <c r="K910" s="13"/>
      <c r="L910" s="13"/>
      <c r="N910" s="13"/>
      <c r="O910" s="13"/>
      <c r="P910" s="13"/>
    </row>
    <row r="911" spans="2:16" ht="15.75" customHeight="1">
      <c r="B911" s="13"/>
      <c r="C911" s="13"/>
      <c r="D911" s="13"/>
      <c r="E911" s="13"/>
      <c r="F911" s="13"/>
      <c r="G911" s="13"/>
      <c r="H911" s="13"/>
      <c r="I911" s="13"/>
      <c r="J911" s="13"/>
      <c r="K911" s="13"/>
      <c r="L911" s="13"/>
      <c r="N911" s="13"/>
      <c r="O911" s="13"/>
      <c r="P911" s="13"/>
    </row>
    <row r="912" spans="2:16" ht="15.75" customHeight="1">
      <c r="B912" s="13"/>
      <c r="C912" s="13"/>
      <c r="D912" s="13"/>
      <c r="E912" s="13"/>
      <c r="F912" s="13"/>
      <c r="G912" s="13"/>
      <c r="H912" s="13"/>
      <c r="I912" s="13"/>
      <c r="J912" s="13"/>
      <c r="K912" s="13"/>
      <c r="L912" s="13"/>
      <c r="N912" s="13"/>
      <c r="O912" s="13"/>
      <c r="P912" s="13"/>
    </row>
    <row r="913" spans="2:16" ht="15.75" customHeight="1">
      <c r="B913" s="13"/>
      <c r="C913" s="13"/>
      <c r="D913" s="13"/>
      <c r="E913" s="13"/>
      <c r="F913" s="13"/>
      <c r="G913" s="13"/>
      <c r="H913" s="13"/>
      <c r="I913" s="13"/>
      <c r="J913" s="13"/>
      <c r="K913" s="13"/>
      <c r="L913" s="13"/>
      <c r="N913" s="13"/>
      <c r="O913" s="13"/>
      <c r="P913" s="13"/>
    </row>
    <row r="914" spans="2:16" ht="15.75" customHeight="1">
      <c r="B914" s="13"/>
      <c r="C914" s="13"/>
      <c r="D914" s="13"/>
      <c r="E914" s="13"/>
      <c r="F914" s="13"/>
      <c r="G914" s="13"/>
      <c r="H914" s="13"/>
      <c r="I914" s="13"/>
      <c r="J914" s="13"/>
      <c r="K914" s="13"/>
      <c r="L914" s="13"/>
      <c r="N914" s="13"/>
      <c r="O914" s="13"/>
      <c r="P914" s="13"/>
    </row>
    <row r="915" spans="2:16" ht="15.75" customHeight="1">
      <c r="B915" s="13"/>
      <c r="C915" s="13"/>
      <c r="D915" s="13"/>
      <c r="E915" s="13"/>
      <c r="F915" s="13"/>
      <c r="G915" s="13"/>
      <c r="H915" s="13"/>
      <c r="I915" s="13"/>
      <c r="J915" s="13"/>
      <c r="K915" s="13"/>
      <c r="L915" s="13"/>
      <c r="N915" s="13"/>
      <c r="O915" s="13"/>
      <c r="P915" s="13"/>
    </row>
    <row r="916" spans="2:16" ht="15.75" customHeight="1">
      <c r="B916" s="13"/>
      <c r="C916" s="13"/>
      <c r="D916" s="13"/>
      <c r="E916" s="13"/>
      <c r="F916" s="13"/>
      <c r="G916" s="13"/>
      <c r="H916" s="13"/>
      <c r="I916" s="13"/>
      <c r="J916" s="13"/>
      <c r="K916" s="13"/>
      <c r="L916" s="13"/>
      <c r="N916" s="13"/>
      <c r="O916" s="13"/>
      <c r="P916" s="13"/>
    </row>
    <row r="917" spans="2:16" ht="15.75" customHeight="1">
      <c r="B917" s="13"/>
      <c r="C917" s="13"/>
      <c r="D917" s="13"/>
      <c r="E917" s="13"/>
      <c r="F917" s="13"/>
      <c r="G917" s="13"/>
      <c r="H917" s="13"/>
      <c r="I917" s="13"/>
      <c r="J917" s="13"/>
      <c r="K917" s="13"/>
      <c r="L917" s="13"/>
      <c r="N917" s="13"/>
      <c r="O917" s="13"/>
      <c r="P917" s="13"/>
    </row>
    <row r="918" spans="2:16" ht="15.75" customHeight="1">
      <c r="B918" s="13"/>
      <c r="C918" s="13"/>
      <c r="D918" s="13"/>
      <c r="E918" s="13"/>
      <c r="F918" s="13"/>
      <c r="G918" s="13"/>
      <c r="H918" s="13"/>
      <c r="I918" s="13"/>
      <c r="J918" s="13"/>
      <c r="K918" s="13"/>
      <c r="L918" s="13"/>
      <c r="N918" s="13"/>
      <c r="O918" s="13"/>
      <c r="P918" s="13"/>
    </row>
    <row r="919" spans="2:16" ht="15.75" customHeight="1">
      <c r="B919" s="13"/>
      <c r="C919" s="13"/>
      <c r="D919" s="13"/>
      <c r="E919" s="13"/>
      <c r="F919" s="13"/>
      <c r="G919" s="13"/>
      <c r="H919" s="13"/>
      <c r="I919" s="13"/>
      <c r="J919" s="13"/>
      <c r="K919" s="13"/>
      <c r="L919" s="13"/>
      <c r="N919" s="13"/>
      <c r="O919" s="13"/>
      <c r="P919" s="13"/>
    </row>
    <row r="920" spans="2:16" ht="15.75" customHeight="1">
      <c r="B920" s="13"/>
      <c r="C920" s="13"/>
      <c r="D920" s="13"/>
      <c r="E920" s="13"/>
      <c r="F920" s="13"/>
      <c r="G920" s="13"/>
      <c r="H920" s="13"/>
      <c r="I920" s="13"/>
      <c r="J920" s="13"/>
      <c r="K920" s="13"/>
      <c r="L920" s="13"/>
      <c r="N920" s="13"/>
      <c r="O920" s="13"/>
      <c r="P920" s="13"/>
    </row>
    <row r="921" spans="2:16" ht="15.75" customHeight="1">
      <c r="B921" s="13"/>
      <c r="C921" s="13"/>
      <c r="D921" s="13"/>
      <c r="E921" s="13"/>
      <c r="F921" s="13"/>
      <c r="G921" s="13"/>
      <c r="H921" s="13"/>
      <c r="I921" s="13"/>
      <c r="J921" s="13"/>
      <c r="K921" s="13"/>
      <c r="L921" s="13"/>
      <c r="N921" s="13"/>
      <c r="O921" s="13"/>
      <c r="P921" s="13"/>
    </row>
    <row r="922" spans="2:16" ht="15.75" customHeight="1">
      <c r="B922" s="13"/>
      <c r="C922" s="13"/>
      <c r="D922" s="13"/>
      <c r="E922" s="13"/>
      <c r="F922" s="13"/>
      <c r="G922" s="13"/>
      <c r="H922" s="13"/>
      <c r="I922" s="13"/>
      <c r="J922" s="13"/>
      <c r="K922" s="13"/>
      <c r="L922" s="13"/>
      <c r="N922" s="13"/>
      <c r="O922" s="13"/>
      <c r="P922" s="13"/>
    </row>
    <row r="923" spans="2:16" ht="15.75" customHeight="1">
      <c r="B923" s="13"/>
      <c r="C923" s="13"/>
      <c r="D923" s="13"/>
      <c r="E923" s="13"/>
      <c r="F923" s="13"/>
      <c r="G923" s="13"/>
      <c r="H923" s="13"/>
      <c r="I923" s="13"/>
      <c r="J923" s="13"/>
      <c r="K923" s="13"/>
      <c r="L923" s="13"/>
      <c r="N923" s="13"/>
      <c r="O923" s="13"/>
      <c r="P923" s="13"/>
    </row>
    <row r="924" spans="2:16" ht="15.75" customHeight="1">
      <c r="B924" s="13"/>
      <c r="C924" s="13"/>
      <c r="D924" s="13"/>
      <c r="E924" s="13"/>
      <c r="F924" s="13"/>
      <c r="G924" s="13"/>
      <c r="H924" s="13"/>
      <c r="I924" s="13"/>
      <c r="J924" s="13"/>
      <c r="K924" s="13"/>
      <c r="L924" s="13"/>
      <c r="N924" s="13"/>
      <c r="O924" s="13"/>
      <c r="P924" s="13"/>
    </row>
    <row r="925" spans="2:16" ht="15.75" customHeight="1">
      <c r="B925" s="13"/>
      <c r="C925" s="13"/>
      <c r="D925" s="13"/>
      <c r="E925" s="13"/>
      <c r="F925" s="13"/>
      <c r="G925" s="13"/>
      <c r="H925" s="13"/>
      <c r="I925" s="13"/>
      <c r="J925" s="13"/>
      <c r="K925" s="13"/>
      <c r="L925" s="13"/>
      <c r="N925" s="13"/>
      <c r="O925" s="13"/>
      <c r="P925" s="13"/>
    </row>
    <row r="926" spans="2:16" ht="15.75" customHeight="1">
      <c r="B926" s="13"/>
      <c r="C926" s="13"/>
      <c r="D926" s="13"/>
      <c r="E926" s="13"/>
      <c r="F926" s="13"/>
      <c r="G926" s="13"/>
      <c r="H926" s="13"/>
      <c r="I926" s="13"/>
      <c r="J926" s="13"/>
      <c r="K926" s="13"/>
      <c r="L926" s="13"/>
      <c r="N926" s="13"/>
      <c r="O926" s="13"/>
      <c r="P926" s="13"/>
    </row>
    <row r="927" spans="2:16" ht="15.75" customHeight="1">
      <c r="B927" s="13"/>
      <c r="C927" s="13"/>
      <c r="D927" s="13"/>
      <c r="E927" s="13"/>
      <c r="F927" s="13"/>
      <c r="G927" s="13"/>
      <c r="H927" s="13"/>
      <c r="I927" s="13"/>
      <c r="J927" s="13"/>
      <c r="K927" s="13"/>
      <c r="L927" s="13"/>
      <c r="N927" s="13"/>
      <c r="O927" s="13"/>
      <c r="P927" s="13"/>
    </row>
    <row r="928" spans="2:16" ht="15.75" customHeight="1">
      <c r="B928" s="13"/>
      <c r="C928" s="13"/>
      <c r="D928" s="13"/>
      <c r="E928" s="13"/>
      <c r="F928" s="13"/>
      <c r="G928" s="13"/>
      <c r="H928" s="13"/>
      <c r="I928" s="13"/>
      <c r="J928" s="13"/>
      <c r="K928" s="13"/>
      <c r="L928" s="13"/>
      <c r="N928" s="13"/>
      <c r="O928" s="13"/>
      <c r="P928" s="13"/>
    </row>
    <row r="929" spans="2:16" ht="15.75" customHeight="1">
      <c r="B929" s="13"/>
      <c r="C929" s="13"/>
      <c r="D929" s="13"/>
      <c r="E929" s="13"/>
      <c r="F929" s="13"/>
      <c r="G929" s="13"/>
      <c r="H929" s="13"/>
      <c r="I929" s="13"/>
      <c r="J929" s="13"/>
      <c r="K929" s="13"/>
      <c r="L929" s="13"/>
      <c r="N929" s="13"/>
      <c r="O929" s="13"/>
      <c r="P929" s="13"/>
    </row>
    <row r="930" spans="2:16" ht="15.75" customHeight="1">
      <c r="B930" s="13"/>
      <c r="C930" s="13"/>
      <c r="D930" s="13"/>
      <c r="E930" s="13"/>
      <c r="F930" s="13"/>
      <c r="G930" s="13"/>
      <c r="H930" s="13"/>
      <c r="I930" s="13"/>
      <c r="J930" s="13"/>
      <c r="K930" s="13"/>
      <c r="L930" s="13"/>
      <c r="N930" s="13"/>
      <c r="O930" s="13"/>
      <c r="P930" s="13"/>
    </row>
    <row r="931" spans="2:16" ht="15.75" customHeight="1">
      <c r="B931" s="13"/>
      <c r="C931" s="13"/>
      <c r="D931" s="13"/>
      <c r="E931" s="13"/>
      <c r="F931" s="13"/>
      <c r="G931" s="13"/>
      <c r="H931" s="13"/>
      <c r="I931" s="13"/>
      <c r="J931" s="13"/>
      <c r="K931" s="13"/>
      <c r="L931" s="13"/>
      <c r="N931" s="13"/>
      <c r="O931" s="13"/>
      <c r="P931" s="13"/>
    </row>
    <row r="932" spans="2:16" ht="15.75" customHeight="1">
      <c r="B932" s="13"/>
      <c r="C932" s="13"/>
      <c r="D932" s="13"/>
      <c r="E932" s="13"/>
      <c r="F932" s="13"/>
      <c r="G932" s="13"/>
      <c r="H932" s="13"/>
      <c r="I932" s="13"/>
      <c r="J932" s="13"/>
      <c r="K932" s="13"/>
      <c r="L932" s="13"/>
      <c r="N932" s="13"/>
      <c r="O932" s="13"/>
      <c r="P932" s="13"/>
    </row>
    <row r="933" spans="2:16" ht="15.75" customHeight="1">
      <c r="B933" s="13"/>
      <c r="C933" s="13"/>
      <c r="D933" s="13"/>
      <c r="E933" s="13"/>
      <c r="F933" s="13"/>
      <c r="G933" s="13"/>
      <c r="H933" s="13"/>
      <c r="I933" s="13"/>
      <c r="J933" s="13"/>
      <c r="K933" s="13"/>
      <c r="L933" s="13"/>
      <c r="N933" s="13"/>
      <c r="O933" s="13"/>
      <c r="P933" s="13"/>
    </row>
    <row r="934" spans="2:16" ht="15.75" customHeight="1">
      <c r="B934" s="13"/>
      <c r="C934" s="13"/>
      <c r="D934" s="13"/>
      <c r="E934" s="13"/>
      <c r="F934" s="13"/>
      <c r="G934" s="13"/>
      <c r="H934" s="13"/>
      <c r="I934" s="13"/>
      <c r="J934" s="13"/>
      <c r="K934" s="13"/>
      <c r="L934" s="13"/>
      <c r="N934" s="13"/>
      <c r="O934" s="13"/>
      <c r="P934" s="13"/>
    </row>
    <row r="935" spans="2:16" ht="15.75" customHeight="1">
      <c r="B935" s="13"/>
      <c r="C935" s="13"/>
      <c r="D935" s="13"/>
      <c r="E935" s="13"/>
      <c r="F935" s="13"/>
      <c r="G935" s="13"/>
      <c r="H935" s="13"/>
      <c r="I935" s="13"/>
      <c r="J935" s="13"/>
      <c r="K935" s="13"/>
      <c r="L935" s="13"/>
      <c r="N935" s="13"/>
      <c r="O935" s="13"/>
      <c r="P935" s="13"/>
    </row>
    <row r="936" spans="2:16" ht="15.75" customHeight="1">
      <c r="B936" s="13"/>
      <c r="C936" s="13"/>
      <c r="D936" s="13"/>
      <c r="E936" s="13"/>
      <c r="F936" s="13"/>
      <c r="G936" s="13"/>
      <c r="H936" s="13"/>
      <c r="I936" s="13"/>
      <c r="J936" s="13"/>
      <c r="K936" s="13"/>
      <c r="L936" s="13"/>
      <c r="N936" s="13"/>
      <c r="O936" s="13"/>
      <c r="P936" s="13"/>
    </row>
    <row r="937" spans="2:16" ht="15.75" customHeight="1">
      <c r="B937" s="13"/>
      <c r="C937" s="13"/>
      <c r="D937" s="13"/>
      <c r="E937" s="13"/>
      <c r="F937" s="13"/>
      <c r="G937" s="13"/>
      <c r="H937" s="13"/>
      <c r="I937" s="13"/>
      <c r="J937" s="13"/>
      <c r="K937" s="13"/>
      <c r="L937" s="13"/>
      <c r="N937" s="13"/>
      <c r="O937" s="13"/>
      <c r="P937" s="13"/>
    </row>
    <row r="938" spans="2:16" ht="15.75" customHeight="1">
      <c r="B938" s="13"/>
      <c r="C938" s="13"/>
      <c r="D938" s="13"/>
      <c r="E938" s="13"/>
      <c r="F938" s="13"/>
      <c r="G938" s="13"/>
      <c r="H938" s="13"/>
      <c r="I938" s="13"/>
      <c r="J938" s="13"/>
      <c r="K938" s="13"/>
      <c r="L938" s="13"/>
      <c r="N938" s="13"/>
      <c r="O938" s="13"/>
      <c r="P938" s="13"/>
    </row>
    <row r="939" spans="2:16" ht="15.75" customHeight="1">
      <c r="B939" s="13"/>
      <c r="C939" s="13"/>
      <c r="D939" s="13"/>
      <c r="E939" s="13"/>
      <c r="F939" s="13"/>
      <c r="G939" s="13"/>
      <c r="H939" s="13"/>
      <c r="I939" s="13"/>
      <c r="J939" s="13"/>
      <c r="K939" s="13"/>
      <c r="L939" s="13"/>
      <c r="N939" s="13"/>
      <c r="O939" s="13"/>
      <c r="P939" s="13"/>
    </row>
    <row r="940" spans="2:16" ht="15.75" customHeight="1">
      <c r="B940" s="13"/>
      <c r="C940" s="13"/>
      <c r="D940" s="13"/>
      <c r="E940" s="13"/>
      <c r="F940" s="13"/>
      <c r="G940" s="13"/>
      <c r="H940" s="13"/>
      <c r="I940" s="13"/>
      <c r="J940" s="13"/>
      <c r="K940" s="13"/>
      <c r="L940" s="13"/>
      <c r="N940" s="13"/>
      <c r="O940" s="13"/>
      <c r="P940" s="13"/>
    </row>
    <row r="941" spans="2:16" ht="15.75" customHeight="1">
      <c r="B941" s="13"/>
      <c r="C941" s="13"/>
      <c r="D941" s="13"/>
      <c r="E941" s="13"/>
      <c r="F941" s="13"/>
      <c r="G941" s="13"/>
      <c r="H941" s="13"/>
      <c r="I941" s="13"/>
      <c r="J941" s="13"/>
      <c r="K941" s="13"/>
      <c r="L941" s="13"/>
      <c r="N941" s="13"/>
      <c r="O941" s="13"/>
      <c r="P941" s="13"/>
    </row>
    <row r="942" spans="2:16" ht="15.75" customHeight="1">
      <c r="B942" s="13"/>
      <c r="C942" s="13"/>
      <c r="D942" s="13"/>
      <c r="E942" s="13"/>
      <c r="F942" s="13"/>
      <c r="G942" s="13"/>
      <c r="H942" s="13"/>
      <c r="I942" s="13"/>
      <c r="J942" s="13"/>
      <c r="K942" s="13"/>
      <c r="L942" s="13"/>
      <c r="N942" s="13"/>
      <c r="O942" s="13"/>
      <c r="P942" s="13"/>
    </row>
    <row r="943" spans="2:16" ht="15.75" customHeight="1">
      <c r="B943" s="13"/>
      <c r="C943" s="13"/>
      <c r="D943" s="13"/>
      <c r="E943" s="13"/>
      <c r="F943" s="13"/>
      <c r="G943" s="13"/>
      <c r="H943" s="13"/>
      <c r="I943" s="13"/>
      <c r="J943" s="13"/>
      <c r="K943" s="13"/>
      <c r="L943" s="13"/>
      <c r="N943" s="13"/>
      <c r="O943" s="13"/>
      <c r="P943" s="13"/>
    </row>
    <row r="944" spans="2:16" ht="15.75" customHeight="1">
      <c r="B944" s="13"/>
      <c r="C944" s="13"/>
      <c r="D944" s="13"/>
      <c r="E944" s="13"/>
      <c r="F944" s="13"/>
      <c r="G944" s="13"/>
      <c r="H944" s="13"/>
      <c r="I944" s="13"/>
      <c r="J944" s="13"/>
      <c r="K944" s="13"/>
      <c r="L944" s="13"/>
      <c r="N944" s="13"/>
      <c r="O944" s="13"/>
      <c r="P944" s="13"/>
    </row>
    <row r="945" spans="2:16" ht="15.75" customHeight="1">
      <c r="B945" s="13"/>
      <c r="C945" s="13"/>
      <c r="D945" s="13"/>
      <c r="E945" s="13"/>
      <c r="F945" s="13"/>
      <c r="G945" s="13"/>
      <c r="H945" s="13"/>
      <c r="I945" s="13"/>
      <c r="J945" s="13"/>
      <c r="K945" s="13"/>
      <c r="L945" s="13"/>
      <c r="N945" s="13"/>
      <c r="O945" s="13"/>
      <c r="P945" s="13"/>
    </row>
    <row r="946" spans="2:16" ht="15.75" customHeight="1">
      <c r="B946" s="13"/>
      <c r="C946" s="13"/>
      <c r="D946" s="13"/>
      <c r="E946" s="13"/>
      <c r="F946" s="13"/>
      <c r="G946" s="13"/>
      <c r="H946" s="13"/>
      <c r="I946" s="13"/>
      <c r="J946" s="13"/>
      <c r="K946" s="13"/>
      <c r="L946" s="13"/>
      <c r="N946" s="13"/>
      <c r="O946" s="13"/>
      <c r="P946" s="13"/>
    </row>
    <row r="947" spans="2:16" ht="15.75" customHeight="1">
      <c r="B947" s="13"/>
      <c r="C947" s="13"/>
      <c r="D947" s="13"/>
      <c r="E947" s="13"/>
      <c r="F947" s="13"/>
      <c r="G947" s="13"/>
      <c r="H947" s="13"/>
      <c r="I947" s="13"/>
      <c r="J947" s="13"/>
      <c r="K947" s="13"/>
      <c r="L947" s="13"/>
      <c r="N947" s="13"/>
      <c r="O947" s="13"/>
      <c r="P947" s="13"/>
    </row>
    <row r="948" spans="2:16" ht="15.75" customHeight="1">
      <c r="B948" s="13"/>
      <c r="C948" s="13"/>
      <c r="D948" s="13"/>
      <c r="E948" s="13"/>
      <c r="F948" s="13"/>
      <c r="G948" s="13"/>
      <c r="H948" s="13"/>
      <c r="I948" s="13"/>
      <c r="J948" s="13"/>
      <c r="K948" s="13"/>
      <c r="L948" s="13"/>
      <c r="N948" s="13"/>
      <c r="O948" s="13"/>
      <c r="P948" s="13"/>
    </row>
    <row r="949" spans="2:16" ht="15.75" customHeight="1">
      <c r="B949" s="13"/>
      <c r="C949" s="13"/>
      <c r="D949" s="13"/>
      <c r="E949" s="13"/>
      <c r="F949" s="13"/>
      <c r="G949" s="13"/>
      <c r="H949" s="13"/>
      <c r="I949" s="13"/>
      <c r="J949" s="13"/>
      <c r="K949" s="13"/>
      <c r="L949" s="13"/>
      <c r="N949" s="13"/>
      <c r="O949" s="13"/>
      <c r="P949" s="13"/>
    </row>
    <row r="950" spans="2:16" ht="15.75" customHeight="1">
      <c r="B950" s="13"/>
      <c r="C950" s="13"/>
      <c r="D950" s="13"/>
      <c r="E950" s="13"/>
      <c r="F950" s="13"/>
      <c r="G950" s="13"/>
      <c r="H950" s="13"/>
      <c r="I950" s="13"/>
      <c r="J950" s="13"/>
      <c r="K950" s="13"/>
      <c r="L950" s="13"/>
      <c r="N950" s="13"/>
      <c r="O950" s="13"/>
      <c r="P950" s="13"/>
    </row>
    <row r="951" spans="2:16" ht="15.75" customHeight="1">
      <c r="B951" s="13"/>
      <c r="C951" s="13"/>
      <c r="D951" s="13"/>
      <c r="E951" s="13"/>
      <c r="F951" s="13"/>
      <c r="G951" s="13"/>
      <c r="H951" s="13"/>
      <c r="I951" s="13"/>
      <c r="J951" s="13"/>
      <c r="K951" s="13"/>
      <c r="L951" s="13"/>
      <c r="N951" s="13"/>
      <c r="O951" s="13"/>
      <c r="P951" s="13"/>
    </row>
    <row r="952" spans="2:16" ht="15.75" customHeight="1">
      <c r="B952" s="13"/>
      <c r="C952" s="13"/>
      <c r="D952" s="13"/>
      <c r="E952" s="13"/>
      <c r="F952" s="13"/>
      <c r="G952" s="13"/>
      <c r="H952" s="13"/>
      <c r="I952" s="13"/>
      <c r="J952" s="13"/>
      <c r="K952" s="13"/>
      <c r="L952" s="13"/>
      <c r="N952" s="13"/>
      <c r="O952" s="13"/>
      <c r="P952" s="13"/>
    </row>
    <row r="953" spans="2:16" ht="15.75" customHeight="1">
      <c r="B953" s="13"/>
      <c r="C953" s="13"/>
      <c r="D953" s="13"/>
      <c r="E953" s="13"/>
      <c r="F953" s="13"/>
      <c r="G953" s="13"/>
      <c r="H953" s="13"/>
      <c r="I953" s="13"/>
      <c r="J953" s="13"/>
      <c r="K953" s="13"/>
      <c r="L953" s="13"/>
      <c r="N953" s="13"/>
      <c r="O953" s="13"/>
      <c r="P953" s="13"/>
    </row>
    <row r="954" spans="2:16" ht="15.75" customHeight="1">
      <c r="B954" s="13"/>
      <c r="C954" s="13"/>
      <c r="D954" s="13"/>
      <c r="E954" s="13"/>
      <c r="F954" s="13"/>
      <c r="G954" s="13"/>
      <c r="H954" s="13"/>
      <c r="I954" s="13"/>
      <c r="J954" s="13"/>
      <c r="K954" s="13"/>
      <c r="L954" s="13"/>
      <c r="N954" s="13"/>
      <c r="O954" s="13"/>
      <c r="P954" s="13"/>
    </row>
    <row r="955" spans="2:16" ht="15.75" customHeight="1">
      <c r="B955" s="13"/>
      <c r="C955" s="13"/>
      <c r="D955" s="13"/>
      <c r="E955" s="13"/>
      <c r="F955" s="13"/>
      <c r="G955" s="13"/>
      <c r="H955" s="13"/>
      <c r="I955" s="13"/>
      <c r="J955" s="13"/>
      <c r="K955" s="13"/>
      <c r="L955" s="13"/>
      <c r="N955" s="13"/>
      <c r="O955" s="13"/>
      <c r="P955" s="13"/>
    </row>
    <row r="956" spans="2:16" ht="15.75" customHeight="1">
      <c r="B956" s="13"/>
      <c r="C956" s="13"/>
      <c r="D956" s="13"/>
      <c r="E956" s="13"/>
      <c r="F956" s="13"/>
      <c r="G956" s="13"/>
      <c r="H956" s="13"/>
      <c r="I956" s="13"/>
      <c r="J956" s="13"/>
      <c r="K956" s="13"/>
      <c r="L956" s="13"/>
      <c r="N956" s="13"/>
      <c r="O956" s="13"/>
      <c r="P956" s="13"/>
    </row>
    <row r="957" spans="2:16" ht="15.75" customHeight="1">
      <c r="B957" s="13"/>
      <c r="C957" s="13"/>
      <c r="D957" s="13"/>
      <c r="E957" s="13"/>
      <c r="F957" s="13"/>
      <c r="G957" s="13"/>
      <c r="H957" s="13"/>
      <c r="I957" s="13"/>
      <c r="J957" s="13"/>
      <c r="K957" s="13"/>
      <c r="L957" s="13"/>
      <c r="N957" s="13"/>
      <c r="O957" s="13"/>
      <c r="P957" s="13"/>
    </row>
    <row r="958" spans="2:16" ht="15.75" customHeight="1">
      <c r="B958" s="13"/>
      <c r="C958" s="13"/>
      <c r="D958" s="13"/>
      <c r="E958" s="13"/>
      <c r="F958" s="13"/>
      <c r="G958" s="13"/>
      <c r="H958" s="13"/>
      <c r="I958" s="13"/>
      <c r="J958" s="13"/>
      <c r="K958" s="13"/>
      <c r="L958" s="13"/>
      <c r="N958" s="13"/>
      <c r="O958" s="13"/>
      <c r="P958" s="13"/>
    </row>
    <row r="959" spans="2:16" ht="15.75" customHeight="1">
      <c r="B959" s="13"/>
      <c r="C959" s="13"/>
      <c r="D959" s="13"/>
      <c r="E959" s="13"/>
      <c r="F959" s="13"/>
      <c r="G959" s="13"/>
      <c r="H959" s="13"/>
      <c r="I959" s="13"/>
      <c r="J959" s="13"/>
      <c r="K959" s="13"/>
      <c r="L959" s="13"/>
      <c r="N959" s="13"/>
      <c r="O959" s="13"/>
      <c r="P959" s="13"/>
    </row>
    <row r="960" spans="2:16" ht="15.75" customHeight="1">
      <c r="B960" s="13"/>
      <c r="C960" s="13"/>
      <c r="D960" s="13"/>
      <c r="E960" s="13"/>
      <c r="F960" s="13"/>
      <c r="G960" s="13"/>
      <c r="H960" s="13"/>
      <c r="I960" s="13"/>
      <c r="J960" s="13"/>
      <c r="K960" s="13"/>
      <c r="L960" s="13"/>
      <c r="N960" s="13"/>
      <c r="O960" s="13"/>
      <c r="P960" s="13"/>
    </row>
    <row r="961" spans="2:16" ht="15.75" customHeight="1">
      <c r="B961" s="13"/>
      <c r="C961" s="13"/>
      <c r="D961" s="13"/>
      <c r="E961" s="13"/>
      <c r="F961" s="13"/>
      <c r="G961" s="13"/>
      <c r="H961" s="13"/>
      <c r="I961" s="13"/>
      <c r="J961" s="13"/>
      <c r="K961" s="13"/>
      <c r="L961" s="13"/>
      <c r="N961" s="13"/>
      <c r="O961" s="13"/>
      <c r="P961" s="13"/>
    </row>
    <row r="962" spans="2:16" ht="15.75" customHeight="1">
      <c r="B962" s="13"/>
      <c r="C962" s="13"/>
      <c r="D962" s="13"/>
      <c r="E962" s="13"/>
      <c r="F962" s="13"/>
      <c r="G962" s="13"/>
      <c r="H962" s="13"/>
      <c r="I962" s="13"/>
      <c r="J962" s="13"/>
      <c r="K962" s="13"/>
      <c r="L962" s="13"/>
      <c r="N962" s="13"/>
      <c r="O962" s="13"/>
      <c r="P962" s="13"/>
    </row>
    <row r="963" spans="2:16" ht="15.75" customHeight="1">
      <c r="B963" s="13"/>
      <c r="C963" s="13"/>
      <c r="D963" s="13"/>
      <c r="E963" s="13"/>
      <c r="F963" s="13"/>
      <c r="G963" s="13"/>
      <c r="H963" s="13"/>
      <c r="I963" s="13"/>
      <c r="J963" s="13"/>
      <c r="K963" s="13"/>
      <c r="L963" s="13"/>
      <c r="N963" s="13"/>
      <c r="O963" s="13"/>
      <c r="P963" s="13"/>
    </row>
    <row r="964" spans="2:16" ht="15.75" customHeight="1">
      <c r="B964" s="13"/>
      <c r="C964" s="13"/>
      <c r="D964" s="13"/>
      <c r="E964" s="13"/>
      <c r="F964" s="13"/>
      <c r="G964" s="13"/>
      <c r="H964" s="13"/>
      <c r="I964" s="13"/>
      <c r="J964" s="13"/>
      <c r="K964" s="13"/>
      <c r="L964" s="13"/>
      <c r="N964" s="13"/>
      <c r="O964" s="13"/>
      <c r="P964" s="13"/>
    </row>
    <row r="965" spans="2:16" ht="15.75" customHeight="1">
      <c r="B965" s="13"/>
      <c r="C965" s="13"/>
      <c r="D965" s="13"/>
      <c r="E965" s="13"/>
      <c r="F965" s="13"/>
      <c r="G965" s="13"/>
      <c r="H965" s="13"/>
      <c r="I965" s="13"/>
      <c r="J965" s="13"/>
      <c r="K965" s="13"/>
      <c r="L965" s="13"/>
      <c r="N965" s="13"/>
      <c r="O965" s="13"/>
      <c r="P965" s="13"/>
    </row>
    <row r="966" spans="2:16" ht="15.75" customHeight="1">
      <c r="B966" s="13"/>
      <c r="C966" s="13"/>
      <c r="D966" s="13"/>
      <c r="E966" s="13"/>
      <c r="F966" s="13"/>
      <c r="G966" s="13"/>
      <c r="H966" s="13"/>
      <c r="I966" s="13"/>
      <c r="J966" s="13"/>
      <c r="K966" s="13"/>
      <c r="L966" s="13"/>
      <c r="N966" s="13"/>
      <c r="O966" s="13"/>
      <c r="P966" s="13"/>
    </row>
    <row r="967" spans="2:16" ht="15.75" customHeight="1">
      <c r="B967" s="13"/>
      <c r="C967" s="13"/>
      <c r="D967" s="13"/>
      <c r="E967" s="13"/>
      <c r="F967" s="13"/>
      <c r="G967" s="13"/>
      <c r="H967" s="13"/>
      <c r="I967" s="13"/>
      <c r="J967" s="13"/>
      <c r="K967" s="13"/>
      <c r="L967" s="13"/>
      <c r="N967" s="13"/>
      <c r="O967" s="13"/>
      <c r="P967" s="13"/>
    </row>
    <row r="968" spans="2:16" ht="15.75" customHeight="1">
      <c r="B968" s="13"/>
      <c r="C968" s="13"/>
      <c r="D968" s="13"/>
      <c r="E968" s="13"/>
      <c r="F968" s="13"/>
      <c r="G968" s="13"/>
      <c r="H968" s="13"/>
      <c r="I968" s="13"/>
      <c r="J968" s="13"/>
      <c r="K968" s="13"/>
      <c r="L968" s="13"/>
      <c r="N968" s="13"/>
      <c r="O968" s="13"/>
      <c r="P968" s="13"/>
    </row>
    <row r="969" spans="2:16" ht="15.75" customHeight="1">
      <c r="B969" s="13"/>
      <c r="C969" s="13"/>
      <c r="D969" s="13"/>
      <c r="E969" s="13"/>
      <c r="F969" s="13"/>
      <c r="G969" s="13"/>
      <c r="H969" s="13"/>
      <c r="I969" s="13"/>
      <c r="J969" s="13"/>
      <c r="K969" s="13"/>
      <c r="L969" s="13"/>
      <c r="N969" s="13"/>
      <c r="O969" s="13"/>
      <c r="P969" s="13"/>
    </row>
    <row r="970" spans="2:16" ht="15.75" customHeight="1">
      <c r="B970" s="13"/>
      <c r="C970" s="13"/>
      <c r="D970" s="13"/>
      <c r="E970" s="13"/>
      <c r="F970" s="13"/>
      <c r="G970" s="13"/>
      <c r="H970" s="13"/>
      <c r="I970" s="13"/>
      <c r="J970" s="13"/>
      <c r="K970" s="13"/>
      <c r="L970" s="13"/>
      <c r="N970" s="13"/>
      <c r="O970" s="13"/>
      <c r="P970" s="13"/>
    </row>
    <row r="971" spans="2:16" ht="15.75" customHeight="1">
      <c r="B971" s="13"/>
      <c r="C971" s="13"/>
      <c r="D971" s="13"/>
      <c r="E971" s="13"/>
      <c r="F971" s="13"/>
      <c r="G971" s="13"/>
      <c r="H971" s="13"/>
      <c r="I971" s="13"/>
      <c r="J971" s="13"/>
      <c r="K971" s="13"/>
      <c r="L971" s="13"/>
      <c r="N971" s="13"/>
      <c r="O971" s="13"/>
      <c r="P971" s="13"/>
    </row>
    <row r="972" spans="2:16" ht="15.75" customHeight="1">
      <c r="B972" s="13"/>
      <c r="C972" s="13"/>
      <c r="D972" s="13"/>
      <c r="E972" s="13"/>
      <c r="F972" s="13"/>
      <c r="G972" s="13"/>
      <c r="H972" s="13"/>
      <c r="I972" s="13"/>
      <c r="J972" s="13"/>
      <c r="K972" s="13"/>
      <c r="L972" s="13"/>
      <c r="N972" s="13"/>
      <c r="O972" s="13"/>
      <c r="P972" s="13"/>
    </row>
    <row r="973" spans="2:16" ht="15.75" customHeight="1">
      <c r="B973" s="13"/>
      <c r="C973" s="13"/>
      <c r="D973" s="13"/>
      <c r="E973" s="13"/>
      <c r="F973" s="13"/>
      <c r="G973" s="13"/>
      <c r="H973" s="13"/>
      <c r="I973" s="13"/>
      <c r="J973" s="13"/>
      <c r="K973" s="13"/>
      <c r="L973" s="13"/>
      <c r="N973" s="13"/>
      <c r="O973" s="13"/>
      <c r="P973" s="13"/>
    </row>
    <row r="974" spans="2:16" ht="15.75" customHeight="1">
      <c r="B974" s="13"/>
      <c r="C974" s="13"/>
      <c r="D974" s="13"/>
      <c r="E974" s="13"/>
      <c r="F974" s="13"/>
      <c r="G974" s="13"/>
      <c r="H974" s="13"/>
      <c r="I974" s="13"/>
      <c r="J974" s="13"/>
      <c r="K974" s="13"/>
      <c r="L974" s="13"/>
      <c r="N974" s="13"/>
      <c r="O974" s="13"/>
      <c r="P974" s="13"/>
    </row>
    <row r="975" spans="2:16" ht="15.75" customHeight="1">
      <c r="B975" s="13"/>
      <c r="C975" s="13"/>
      <c r="D975" s="13"/>
      <c r="E975" s="13"/>
      <c r="F975" s="13"/>
      <c r="G975" s="13"/>
      <c r="H975" s="13"/>
      <c r="I975" s="13"/>
      <c r="J975" s="13"/>
      <c r="K975" s="13"/>
      <c r="L975" s="13"/>
      <c r="N975" s="13"/>
      <c r="O975" s="13"/>
      <c r="P975" s="13"/>
    </row>
    <row r="976" spans="2:16" ht="15.75" customHeight="1">
      <c r="B976" s="13"/>
      <c r="C976" s="13"/>
      <c r="D976" s="13"/>
      <c r="E976" s="13"/>
      <c r="F976" s="13"/>
      <c r="G976" s="13"/>
      <c r="H976" s="13"/>
      <c r="I976" s="13"/>
      <c r="J976" s="13"/>
      <c r="K976" s="13"/>
      <c r="L976" s="13"/>
      <c r="N976" s="13"/>
      <c r="O976" s="13"/>
      <c r="P976" s="13"/>
    </row>
    <row r="977" spans="2:16" ht="15.75" customHeight="1">
      <c r="B977" s="13"/>
      <c r="C977" s="13"/>
      <c r="D977" s="13"/>
      <c r="E977" s="13"/>
      <c r="F977" s="13"/>
      <c r="G977" s="13"/>
      <c r="H977" s="13"/>
      <c r="I977" s="13"/>
      <c r="J977" s="13"/>
      <c r="K977" s="13"/>
      <c r="L977" s="13"/>
      <c r="N977" s="13"/>
      <c r="O977" s="13"/>
      <c r="P977" s="13"/>
    </row>
    <row r="978" spans="2:16" ht="15.75" customHeight="1">
      <c r="B978" s="13"/>
      <c r="C978" s="13"/>
      <c r="D978" s="13"/>
      <c r="E978" s="13"/>
      <c r="F978" s="13"/>
      <c r="G978" s="13"/>
      <c r="H978" s="13"/>
      <c r="I978" s="13"/>
      <c r="J978" s="13"/>
      <c r="K978" s="13"/>
      <c r="L978" s="13"/>
      <c r="N978" s="13"/>
      <c r="O978" s="13"/>
      <c r="P978" s="13"/>
    </row>
    <row r="979" spans="2:16" ht="15.75" customHeight="1">
      <c r="B979" s="13"/>
      <c r="C979" s="13"/>
      <c r="D979" s="13"/>
      <c r="E979" s="13"/>
      <c r="F979" s="13"/>
      <c r="G979" s="13"/>
      <c r="H979" s="13"/>
      <c r="I979" s="13"/>
      <c r="J979" s="13"/>
      <c r="K979" s="13"/>
      <c r="L979" s="13"/>
      <c r="N979" s="13"/>
      <c r="O979" s="13"/>
      <c r="P979" s="13"/>
    </row>
    <row r="980" spans="2:16" ht="15.75" customHeight="1">
      <c r="B980" s="13"/>
      <c r="C980" s="13"/>
      <c r="D980" s="13"/>
      <c r="E980" s="13"/>
      <c r="F980" s="13"/>
      <c r="G980" s="13"/>
      <c r="H980" s="13"/>
      <c r="I980" s="13"/>
      <c r="J980" s="13"/>
      <c r="K980" s="13"/>
      <c r="L980" s="13"/>
      <c r="N980" s="13"/>
      <c r="O980" s="13"/>
      <c r="P980" s="13"/>
    </row>
    <row r="981" spans="2:16" ht="15.75" customHeight="1">
      <c r="B981" s="13"/>
      <c r="C981" s="13"/>
      <c r="D981" s="13"/>
      <c r="E981" s="13"/>
      <c r="F981" s="13"/>
      <c r="G981" s="13"/>
      <c r="H981" s="13"/>
      <c r="I981" s="13"/>
      <c r="J981" s="13"/>
      <c r="K981" s="13"/>
      <c r="L981" s="13"/>
      <c r="N981" s="13"/>
      <c r="O981" s="13"/>
      <c r="P981" s="13"/>
    </row>
    <row r="982" spans="2:16" ht="15.75" customHeight="1">
      <c r="B982" s="13"/>
      <c r="C982" s="13"/>
      <c r="D982" s="13"/>
      <c r="E982" s="13"/>
      <c r="F982" s="13"/>
      <c r="G982" s="13"/>
      <c r="H982" s="13"/>
      <c r="I982" s="13"/>
      <c r="J982" s="13"/>
      <c r="K982" s="13"/>
      <c r="L982" s="13"/>
      <c r="N982" s="13"/>
      <c r="O982" s="13"/>
      <c r="P982" s="13"/>
    </row>
    <row r="983" spans="2:16" ht="15.75" customHeight="1">
      <c r="B983" s="13"/>
      <c r="C983" s="13"/>
      <c r="D983" s="13"/>
      <c r="E983" s="13"/>
      <c r="F983" s="13"/>
      <c r="G983" s="13"/>
      <c r="H983" s="13"/>
      <c r="I983" s="13"/>
      <c r="J983" s="13"/>
      <c r="K983" s="13"/>
      <c r="L983" s="13"/>
      <c r="N983" s="13"/>
      <c r="O983" s="13"/>
      <c r="P983" s="13"/>
    </row>
    <row r="984" spans="2:16" ht="15.75" customHeight="1">
      <c r="B984" s="13"/>
      <c r="C984" s="13"/>
      <c r="D984" s="13"/>
      <c r="E984" s="13"/>
      <c r="F984" s="13"/>
      <c r="G984" s="13"/>
      <c r="H984" s="13"/>
      <c r="I984" s="13"/>
      <c r="J984" s="13"/>
      <c r="K984" s="13"/>
      <c r="L984" s="13"/>
      <c r="N984" s="13"/>
      <c r="O984" s="13"/>
      <c r="P984" s="13"/>
    </row>
    <row r="985" spans="2:16" ht="15.75" customHeight="1">
      <c r="B985" s="13"/>
      <c r="C985" s="13"/>
      <c r="D985" s="13"/>
      <c r="E985" s="13"/>
      <c r="F985" s="13"/>
      <c r="G985" s="13"/>
      <c r="H985" s="13"/>
      <c r="I985" s="13"/>
      <c r="J985" s="13"/>
      <c r="K985" s="13"/>
      <c r="L985" s="13"/>
      <c r="N985" s="13"/>
      <c r="O985" s="13"/>
      <c r="P985" s="13"/>
    </row>
    <row r="986" spans="2:16" ht="15.75" customHeight="1">
      <c r="B986" s="13"/>
      <c r="C986" s="13"/>
      <c r="D986" s="13"/>
      <c r="E986" s="13"/>
      <c r="F986" s="13"/>
      <c r="G986" s="13"/>
      <c r="H986" s="13"/>
      <c r="I986" s="13"/>
      <c r="J986" s="13"/>
      <c r="K986" s="13"/>
      <c r="L986" s="13"/>
      <c r="N986" s="13"/>
      <c r="O986" s="13"/>
      <c r="P986" s="13"/>
    </row>
    <row r="987" spans="2:16" ht="15.75" customHeight="1">
      <c r="B987" s="13"/>
      <c r="C987" s="13"/>
      <c r="D987" s="13"/>
      <c r="E987" s="13"/>
      <c r="F987" s="13"/>
      <c r="G987" s="13"/>
      <c r="H987" s="13"/>
      <c r="I987" s="13"/>
      <c r="J987" s="13"/>
      <c r="K987" s="13"/>
      <c r="L987" s="13"/>
      <c r="N987" s="13"/>
      <c r="O987" s="13"/>
      <c r="P987" s="13"/>
    </row>
    <row r="988" spans="2:16" ht="15.75" customHeight="1">
      <c r="B988" s="13"/>
      <c r="C988" s="13"/>
      <c r="D988" s="13"/>
      <c r="E988" s="13"/>
      <c r="F988" s="13"/>
      <c r="G988" s="13"/>
      <c r="H988" s="13"/>
      <c r="I988" s="13"/>
      <c r="J988" s="13"/>
      <c r="K988" s="13"/>
      <c r="L988" s="13"/>
      <c r="N988" s="13"/>
      <c r="O988" s="13"/>
      <c r="P988" s="13"/>
    </row>
    <row r="989" spans="2:16" ht="15.75" customHeight="1">
      <c r="B989" s="13"/>
      <c r="C989" s="13"/>
      <c r="D989" s="13"/>
      <c r="E989" s="13"/>
      <c r="F989" s="13"/>
      <c r="G989" s="13"/>
      <c r="H989" s="13"/>
      <c r="I989" s="13"/>
      <c r="J989" s="13"/>
      <c r="K989" s="13"/>
      <c r="L989" s="13"/>
      <c r="N989" s="13"/>
      <c r="O989" s="13"/>
      <c r="P989" s="13"/>
    </row>
    <row r="990" spans="2:16" ht="15.75" customHeight="1">
      <c r="B990" s="13"/>
      <c r="C990" s="13"/>
      <c r="D990" s="13"/>
      <c r="E990" s="13"/>
      <c r="F990" s="13"/>
      <c r="G990" s="13"/>
      <c r="H990" s="13"/>
      <c r="I990" s="13"/>
      <c r="J990" s="13"/>
      <c r="K990" s="13"/>
      <c r="L990" s="13"/>
      <c r="N990" s="13"/>
      <c r="O990" s="13"/>
      <c r="P990" s="13"/>
    </row>
    <row r="991" spans="2:16" ht="15.75" customHeight="1">
      <c r="B991" s="13"/>
      <c r="C991" s="13"/>
      <c r="D991" s="13"/>
      <c r="E991" s="13"/>
      <c r="F991" s="13"/>
      <c r="G991" s="13"/>
      <c r="H991" s="13"/>
      <c r="I991" s="13"/>
      <c r="J991" s="13"/>
      <c r="K991" s="13"/>
      <c r="L991" s="13"/>
      <c r="N991" s="13"/>
      <c r="O991" s="13"/>
      <c r="P991" s="13"/>
    </row>
    <row r="992" spans="2:16" ht="15.75" customHeight="1">
      <c r="B992" s="13"/>
      <c r="C992" s="13"/>
      <c r="D992" s="13"/>
      <c r="E992" s="13"/>
      <c r="F992" s="13"/>
      <c r="G992" s="13"/>
      <c r="H992" s="13"/>
      <c r="I992" s="13"/>
      <c r="J992" s="13"/>
      <c r="K992" s="13"/>
      <c r="L992" s="13"/>
      <c r="N992" s="13"/>
      <c r="O992" s="13"/>
      <c r="P992" s="13"/>
    </row>
  </sheetData>
  <sheetProtection sheet="1" objects="1" scenarios="1"/>
  <protectedRanges>
    <protectedRange sqref="J36:N41 B36:H41" name="Range2"/>
    <protectedRange sqref="B14:H34 J14:N34" name="Range1"/>
  </protectedRanges>
  <mergeCells count="88">
    <mergeCell ref="D53:E53"/>
    <mergeCell ref="D54:E54"/>
    <mergeCell ref="L51:M51"/>
    <mergeCell ref="L52:M52"/>
    <mergeCell ref="F36:H38"/>
    <mergeCell ref="C39:E41"/>
    <mergeCell ref="D46:E46"/>
    <mergeCell ref="L46:M46"/>
    <mergeCell ref="L47:M47"/>
    <mergeCell ref="J36:L36"/>
    <mergeCell ref="J39:L39"/>
    <mergeCell ref="K9:N9"/>
    <mergeCell ref="J33:L33"/>
    <mergeCell ref="J34:L34"/>
    <mergeCell ref="B20:B22"/>
    <mergeCell ref="J31:L31"/>
    <mergeCell ref="J17:L17"/>
    <mergeCell ref="J18:L18"/>
    <mergeCell ref="J20:L20"/>
    <mergeCell ref="J21:L21"/>
    <mergeCell ref="J22:L22"/>
    <mergeCell ref="J19:L19"/>
    <mergeCell ref="C20:E22"/>
    <mergeCell ref="F20:H22"/>
    <mergeCell ref="C23:E25"/>
    <mergeCell ref="B23:B25"/>
    <mergeCell ref="F23:H25"/>
    <mergeCell ref="E10:H10"/>
    <mergeCell ref="K10:N10"/>
    <mergeCell ref="C11:E11"/>
    <mergeCell ref="F11:H11"/>
    <mergeCell ref="M11:N11"/>
    <mergeCell ref="E9:H9"/>
    <mergeCell ref="B35:N35"/>
    <mergeCell ref="B26:B28"/>
    <mergeCell ref="C26:E28"/>
    <mergeCell ref="F26:H28"/>
    <mergeCell ref="J26:L26"/>
    <mergeCell ref="J29:L29"/>
    <mergeCell ref="J27:L27"/>
    <mergeCell ref="J28:L28"/>
    <mergeCell ref="B29:B31"/>
    <mergeCell ref="C29:E31"/>
    <mergeCell ref="F29:H31"/>
    <mergeCell ref="J30:L30"/>
    <mergeCell ref="J11:L11"/>
    <mergeCell ref="B9:C9"/>
    <mergeCell ref="B10:C10"/>
    <mergeCell ref="B32:B34"/>
    <mergeCell ref="C32:E34"/>
    <mergeCell ref="F32:H34"/>
    <mergeCell ref="J32:L32"/>
    <mergeCell ref="B36:B38"/>
    <mergeCell ref="B39:B41"/>
    <mergeCell ref="F39:H41"/>
    <mergeCell ref="J37:L37"/>
    <mergeCell ref="J38:L38"/>
    <mergeCell ref="J41:L41"/>
    <mergeCell ref="J40:L40"/>
    <mergeCell ref="C36:E38"/>
    <mergeCell ref="J24:L24"/>
    <mergeCell ref="J25:L25"/>
    <mergeCell ref="B17:B19"/>
    <mergeCell ref="C17:E19"/>
    <mergeCell ref="F17:H19"/>
    <mergeCell ref="J23:L23"/>
    <mergeCell ref="B13:N13"/>
    <mergeCell ref="C12:E12"/>
    <mergeCell ref="B14:B16"/>
    <mergeCell ref="C14:E16"/>
    <mergeCell ref="J15:L15"/>
    <mergeCell ref="F12:H12"/>
    <mergeCell ref="F14:H16"/>
    <mergeCell ref="J16:L16"/>
    <mergeCell ref="J14:L14"/>
    <mergeCell ref="M12:N12"/>
    <mergeCell ref="J12:L12"/>
    <mergeCell ref="C1:N1"/>
    <mergeCell ref="B5:H5"/>
    <mergeCell ref="I5:N5"/>
    <mergeCell ref="B4:E4"/>
    <mergeCell ref="B8:C8"/>
    <mergeCell ref="B6:C6"/>
    <mergeCell ref="B7:C7"/>
    <mergeCell ref="B2:N2"/>
    <mergeCell ref="E6:H6"/>
    <mergeCell ref="E7:H7"/>
    <mergeCell ref="E8:H8"/>
  </mergeCells>
  <hyperlinks>
    <hyperlink ref="O1" location="HOME!A1" display="HOME" xr:uid="{00000000-0004-0000-0200-000000000000}"/>
  </hyperlinks>
  <printOptions horizontalCentered="1"/>
  <pageMargins left="0.59055118110236227" right="0.59055118110236227" top="0.78740157480314965" bottom="0.59055118110236227" header="0.11811023622047245" footer="0.11811023622047245"/>
  <pageSetup paperSize="14" scale="90" orientation="landscape" horizontalDpi="4294967293" verticalDpi="4294967293" r:id="rId1"/>
  <rowBreaks count="1" manualBreakCount="1">
    <brk id="28"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3"/>
  <sheetViews>
    <sheetView showGridLines="0" zoomScale="90" zoomScaleNormal="90" workbookViewId="0">
      <pane xSplit="5" ySplit="4" topLeftCell="F5" activePane="bottomRight" state="frozen"/>
      <selection pane="topRight" activeCell="F1" sqref="F1"/>
      <selection pane="bottomLeft" activeCell="A5" sqref="A5"/>
      <selection pane="bottomRight"/>
    </sheetView>
  </sheetViews>
  <sheetFormatPr defaultRowHeight="12.75"/>
  <cols>
    <col min="1" max="1" width="4.7109375" style="13" customWidth="1"/>
    <col min="2" max="2" width="6.140625" style="13" customWidth="1"/>
    <col min="3" max="3" width="13.7109375" style="13" customWidth="1"/>
    <col min="4" max="4" width="3" style="13" customWidth="1"/>
    <col min="5" max="5" width="4.85546875" style="13" customWidth="1"/>
    <col min="6" max="6" width="8.140625" style="13" customWidth="1"/>
    <col min="7" max="7" width="16.28515625" style="13" customWidth="1"/>
    <col min="8" max="8" width="1.140625" style="13" customWidth="1"/>
    <col min="9" max="9" width="13" style="13" customWidth="1"/>
    <col min="10" max="10" width="3.42578125" style="13" customWidth="1"/>
    <col min="11" max="11" width="15.140625" style="13" customWidth="1"/>
    <col min="12" max="12" width="1.85546875" style="13" customWidth="1"/>
    <col min="13" max="13" width="22.7109375" style="13" customWidth="1"/>
    <col min="14" max="14" width="8.42578125" style="13" customWidth="1"/>
    <col min="15" max="15" width="16.7109375" style="13" customWidth="1"/>
    <col min="16" max="16" width="15" style="13" customWidth="1"/>
    <col min="17" max="16384" width="9.140625" style="13"/>
  </cols>
  <sheetData>
    <row r="1" spans="1:17" ht="18">
      <c r="A1" s="292" t="s">
        <v>227</v>
      </c>
      <c r="Q1" s="128" t="s">
        <v>222</v>
      </c>
    </row>
    <row r="2" spans="1:17" ht="15.75">
      <c r="B2" s="509" t="s">
        <v>111</v>
      </c>
      <c r="C2" s="509"/>
      <c r="D2" s="509"/>
      <c r="E2" s="509"/>
      <c r="F2" s="509"/>
      <c r="G2" s="509"/>
      <c r="H2" s="509"/>
      <c r="I2" s="509"/>
      <c r="J2" s="509"/>
      <c r="K2" s="509"/>
      <c r="L2" s="509"/>
      <c r="M2" s="509"/>
      <c r="N2" s="509"/>
      <c r="O2" s="509"/>
      <c r="P2" s="509"/>
    </row>
    <row r="3" spans="1:17" ht="15">
      <c r="B3" s="653" t="s">
        <v>96</v>
      </c>
      <c r="C3" s="653"/>
      <c r="D3" s="653"/>
      <c r="E3" s="653"/>
      <c r="F3" s="653"/>
      <c r="G3" s="653"/>
      <c r="H3" s="653"/>
      <c r="I3" s="653"/>
      <c r="J3" s="653"/>
      <c r="K3" s="653"/>
      <c r="L3" s="653"/>
      <c r="M3" s="653"/>
      <c r="N3" s="653"/>
      <c r="O3" s="653"/>
      <c r="P3" s="653"/>
    </row>
    <row r="4" spans="1:17">
      <c r="B4" s="20" t="s">
        <v>113</v>
      </c>
      <c r="C4" s="43"/>
      <c r="D4" s="43"/>
      <c r="E4" s="44"/>
      <c r="F4" s="44"/>
      <c r="G4" s="44"/>
      <c r="H4" s="45"/>
      <c r="I4" s="44"/>
      <c r="J4" s="44"/>
      <c r="K4" s="44"/>
      <c r="L4" s="44"/>
      <c r="M4" s="44"/>
      <c r="N4" s="45"/>
      <c r="O4" s="45"/>
      <c r="P4" s="45"/>
    </row>
    <row r="5" spans="1:17" ht="25.5" customHeight="1">
      <c r="B5" s="674" t="str">
        <f>RENCANA!B4&amp;""</f>
        <v>KANTOR WILAYAH KEMENTERIAN AGAMA PROVINSI JAWA TENGAH PROVINSI JAWA TENGAH</v>
      </c>
      <c r="C5" s="674"/>
      <c r="D5" s="674"/>
      <c r="E5" s="674"/>
      <c r="F5" s="45"/>
      <c r="G5" s="45"/>
      <c r="H5" s="45"/>
      <c r="I5" s="45"/>
      <c r="J5" s="361" t="str">
        <f>RENCANA!I4</f>
        <v>PERIODE PENILAIAN</v>
      </c>
      <c r="K5" s="362"/>
      <c r="L5" s="363" t="s">
        <v>3</v>
      </c>
      <c r="M5" s="362" t="str">
        <f>RENCANA!K4&amp;""</f>
        <v>01 JULI 2021 s.d. 31 DESEMBER 2021</v>
      </c>
      <c r="N5" s="45"/>
      <c r="O5" s="45"/>
      <c r="P5" s="45"/>
    </row>
    <row r="6" spans="1:17" ht="15" customHeight="1">
      <c r="B6" s="650" t="s">
        <v>0</v>
      </c>
      <c r="C6" s="651"/>
      <c r="D6" s="651"/>
      <c r="E6" s="651"/>
      <c r="F6" s="651"/>
      <c r="G6" s="651"/>
      <c r="H6" s="651"/>
      <c r="I6" s="652"/>
      <c r="J6" s="647" t="s">
        <v>1</v>
      </c>
      <c r="K6" s="648"/>
      <c r="L6" s="648"/>
      <c r="M6" s="648"/>
      <c r="N6" s="648"/>
      <c r="O6" s="648"/>
      <c r="P6" s="649"/>
    </row>
    <row r="7" spans="1:17" ht="15">
      <c r="B7" s="646" t="s">
        <v>2</v>
      </c>
      <c r="C7" s="546"/>
      <c r="D7" s="46" t="s">
        <v>3</v>
      </c>
      <c r="E7" s="676" t="str">
        <f>RENCANA!E6&amp;""</f>
        <v>MUH. NURSAHID, S.Pd.</v>
      </c>
      <c r="F7" s="677"/>
      <c r="G7" s="677"/>
      <c r="H7" s="677"/>
      <c r="I7" s="678"/>
      <c r="J7" s="47" t="s">
        <v>2</v>
      </c>
      <c r="K7" s="48"/>
      <c r="L7" s="46" t="s">
        <v>3</v>
      </c>
      <c r="M7" s="48" t="str">
        <f>RENCANA!K6&amp;""</f>
        <v>Drs. H. SOFIA NUR, M.Pd.</v>
      </c>
      <c r="N7" s="48"/>
      <c r="O7" s="48"/>
      <c r="P7" s="49"/>
    </row>
    <row r="8" spans="1:17" ht="12.75" customHeight="1">
      <c r="B8" s="661" t="s">
        <v>4</v>
      </c>
      <c r="C8" s="531"/>
      <c r="D8" s="50" t="s">
        <v>3</v>
      </c>
      <c r="E8" s="628" t="str">
        <f>RENCANA!E7&amp;""</f>
        <v>196907272002121002</v>
      </c>
      <c r="F8" s="629"/>
      <c r="G8" s="629"/>
      <c r="H8" s="629"/>
      <c r="I8" s="26"/>
      <c r="J8" s="27" t="s">
        <v>4</v>
      </c>
      <c r="K8" s="51"/>
      <c r="L8" s="50" t="s">
        <v>3</v>
      </c>
      <c r="M8" s="51" t="str">
        <f>RENCANA!K7&amp;""</f>
        <v>196609171992031001</v>
      </c>
      <c r="N8" s="51"/>
      <c r="O8" s="51"/>
      <c r="P8" s="52"/>
    </row>
    <row r="9" spans="1:17" ht="15" customHeight="1">
      <c r="B9" s="661" t="s">
        <v>5</v>
      </c>
      <c r="C9" s="531"/>
      <c r="D9" s="50" t="s">
        <v>3</v>
      </c>
      <c r="E9" s="510" t="str">
        <f>RENCANA!E8&amp;""</f>
        <v>PEMBINA IV.a TMT : 01-10-2014</v>
      </c>
      <c r="F9" s="511"/>
      <c r="G9" s="511"/>
      <c r="H9" s="511"/>
      <c r="I9" s="675"/>
      <c r="J9" s="27" t="s">
        <v>5</v>
      </c>
      <c r="K9" s="51"/>
      <c r="L9" s="50" t="s">
        <v>3</v>
      </c>
      <c r="M9" s="51" t="str">
        <f>RENCANA!K8&amp;""</f>
        <v>PEMBINA TK. I ( IV/b ) TMT : 01-04-2020</v>
      </c>
      <c r="N9" s="51"/>
      <c r="O9" s="51"/>
      <c r="P9" s="52"/>
    </row>
    <row r="10" spans="1:17" ht="15" customHeight="1">
      <c r="B10" s="661" t="s">
        <v>6</v>
      </c>
      <c r="C10" s="531"/>
      <c r="D10" s="50" t="s">
        <v>3</v>
      </c>
      <c r="E10" s="628" t="str">
        <f>RENCANA!E9&amp;""</f>
        <v>KEPALA MADRASAH</v>
      </c>
      <c r="F10" s="629"/>
      <c r="G10" s="629"/>
      <c r="H10" s="629"/>
      <c r="I10" s="26"/>
      <c r="J10" s="53" t="s">
        <v>6</v>
      </c>
      <c r="K10" s="54"/>
      <c r="L10" s="55" t="s">
        <v>3</v>
      </c>
      <c r="M10" s="54" t="str">
        <f>RENCANA!K9&amp;""</f>
        <v xml:space="preserve">KEPALA KANTOR </v>
      </c>
      <c r="N10" s="54"/>
      <c r="O10" s="54"/>
      <c r="P10" s="56"/>
    </row>
    <row r="11" spans="1:17" ht="27" customHeight="1">
      <c r="B11" s="659" t="s">
        <v>7</v>
      </c>
      <c r="C11" s="660"/>
      <c r="D11" s="57" t="s">
        <v>3</v>
      </c>
      <c r="E11" s="510" t="str">
        <f>RENCANA!E10&amp;""</f>
        <v>MTs NEGERI KOTA MAGELANG PROVINSI JAWA TENGAH</v>
      </c>
      <c r="F11" s="510"/>
      <c r="G11" s="510"/>
      <c r="H11" s="510"/>
      <c r="I11" s="510"/>
      <c r="J11" s="58" t="s">
        <v>7</v>
      </c>
      <c r="K11" s="59"/>
      <c r="L11" s="60" t="s">
        <v>3</v>
      </c>
      <c r="M11" s="664" t="str">
        <f>RENCANA!K10&amp;""</f>
        <v>KEPALA KANTOR KEMENTERIAN AGAMA KOTA MAGELANG PROVINSI JAWA TENGAH</v>
      </c>
      <c r="N11" s="665"/>
      <c r="O11" s="665"/>
      <c r="P11" s="666"/>
    </row>
    <row r="12" spans="1:17" ht="41.25" customHeight="1">
      <c r="B12" s="97" t="s">
        <v>8</v>
      </c>
      <c r="C12" s="663" t="s">
        <v>43</v>
      </c>
      <c r="D12" s="655"/>
      <c r="E12" s="655"/>
      <c r="F12" s="654" t="s">
        <v>9</v>
      </c>
      <c r="G12" s="655"/>
      <c r="H12" s="654" t="s">
        <v>37</v>
      </c>
      <c r="I12" s="655"/>
      <c r="J12" s="632" t="s">
        <v>10</v>
      </c>
      <c r="K12" s="633"/>
      <c r="L12" s="633"/>
      <c r="M12" s="633"/>
      <c r="N12" s="185" t="s">
        <v>11</v>
      </c>
      <c r="O12" s="630" t="s">
        <v>78</v>
      </c>
      <c r="P12" s="630"/>
    </row>
    <row r="13" spans="1:17">
      <c r="B13" s="61" t="s">
        <v>12</v>
      </c>
      <c r="C13" s="658" t="s">
        <v>13</v>
      </c>
      <c r="D13" s="567"/>
      <c r="E13" s="567"/>
      <c r="F13" s="631" t="s">
        <v>14</v>
      </c>
      <c r="G13" s="567"/>
      <c r="H13" s="631" t="s">
        <v>15</v>
      </c>
      <c r="I13" s="567"/>
      <c r="J13" s="631" t="s">
        <v>38</v>
      </c>
      <c r="K13" s="567"/>
      <c r="L13" s="567"/>
      <c r="M13" s="567"/>
      <c r="N13" s="62" t="s">
        <v>39</v>
      </c>
      <c r="O13" s="631" t="s">
        <v>79</v>
      </c>
      <c r="P13" s="631"/>
    </row>
    <row r="14" spans="1:17">
      <c r="B14" s="656" t="s">
        <v>16</v>
      </c>
      <c r="C14" s="656"/>
      <c r="D14" s="656"/>
      <c r="E14" s="656"/>
      <c r="F14" s="656"/>
      <c r="G14" s="656"/>
      <c r="H14" s="656"/>
      <c r="I14" s="656"/>
      <c r="J14" s="656"/>
      <c r="K14" s="656"/>
      <c r="L14" s="656"/>
      <c r="M14" s="656"/>
      <c r="N14" s="656"/>
      <c r="O14" s="657"/>
      <c r="P14" s="657"/>
    </row>
    <row r="15" spans="1:17" ht="24" customHeight="1">
      <c r="B15" s="519" t="str">
        <f>RENCANA!B14&amp;""</f>
        <v>1</v>
      </c>
      <c r="C15" s="522" t="str">
        <f>RENCANA!C14&amp;""</f>
        <v>Meningkatnya Aksesbilitas Pendidikan</v>
      </c>
      <c r="D15" s="523"/>
      <c r="E15" s="524"/>
      <c r="F15" s="536" t="str">
        <f>RENCANA!F14&amp;""</f>
        <v>1.1 Pengelolaan Manajemen Sekolah dalam rangka pencapaian visi dan misi sekolah</v>
      </c>
      <c r="G15" s="526"/>
      <c r="H15" s="662" t="s">
        <v>40</v>
      </c>
      <c r="I15" s="505"/>
      <c r="J15" s="530" t="str">
        <f>RENCANA!J14&amp;""</f>
        <v>Jumlah program</v>
      </c>
      <c r="K15" s="531"/>
      <c r="L15" s="531"/>
      <c r="M15" s="531"/>
      <c r="N15" s="63">
        <f>RENCANA!M14</f>
        <v>1</v>
      </c>
      <c r="O15" s="622" t="s">
        <v>92</v>
      </c>
      <c r="P15" s="623"/>
    </row>
    <row r="16" spans="1:17" ht="24" customHeight="1">
      <c r="B16" s="520"/>
      <c r="C16" s="525"/>
      <c r="D16" s="526"/>
      <c r="E16" s="527"/>
      <c r="F16" s="536"/>
      <c r="G16" s="526"/>
      <c r="H16" s="642" t="s">
        <v>41</v>
      </c>
      <c r="I16" s="518"/>
      <c r="J16" s="530" t="str">
        <f>RENCANA!J15&amp;""</f>
        <v>Persentase capaian program</v>
      </c>
      <c r="K16" s="531"/>
      <c r="L16" s="531"/>
      <c r="M16" s="531"/>
      <c r="N16" s="64" t="str">
        <f>RENCANA!M15</f>
        <v>100</v>
      </c>
      <c r="O16" s="624" t="s">
        <v>109</v>
      </c>
      <c r="P16" s="625"/>
    </row>
    <row r="17" spans="2:16" ht="24" customHeight="1">
      <c r="B17" s="541"/>
      <c r="C17" s="543"/>
      <c r="D17" s="603"/>
      <c r="E17" s="545"/>
      <c r="F17" s="526"/>
      <c r="G17" s="529"/>
      <c r="H17" s="642" t="s">
        <v>42</v>
      </c>
      <c r="I17" s="518"/>
      <c r="J17" s="530" t="str">
        <f>RENCANA!J16&amp;""</f>
        <v>Waktu Pelaksanaan</v>
      </c>
      <c r="K17" s="531"/>
      <c r="L17" s="531"/>
      <c r="M17" s="531"/>
      <c r="N17" s="63" t="str">
        <f>RENCANA!M16&amp;" Bulan"&amp;""</f>
        <v>6 Bulan</v>
      </c>
      <c r="O17" s="626" t="s">
        <v>110</v>
      </c>
      <c r="P17" s="627"/>
    </row>
    <row r="18" spans="2:16" ht="24" customHeight="1">
      <c r="B18" s="520" t="str">
        <f>RENCANA!B17&amp;""</f>
        <v/>
      </c>
      <c r="C18" s="525" t="str">
        <f>RENCANA!C17&amp;""</f>
        <v>Meningkatnya Aksesbilitas Pendidikan</v>
      </c>
      <c r="D18" s="526"/>
      <c r="E18" s="527"/>
      <c r="F18" s="533" t="str">
        <f>RENCANA!F17&amp;""</f>
        <v>1.2 Kepemimpinan dan Pengelolaan Sistem Informasi Manajemen Sekolah</v>
      </c>
      <c r="G18" s="534"/>
      <c r="H18" s="642" t="s">
        <v>40</v>
      </c>
      <c r="I18" s="518"/>
      <c r="J18" s="530" t="str">
        <f>RENCANA!J17&amp;""</f>
        <v>Jumlah Pemanfaatan media sistem informasi (SIM)</v>
      </c>
      <c r="K18" s="531"/>
      <c r="L18" s="531"/>
      <c r="M18" s="531"/>
      <c r="N18" s="63">
        <f>RENCANA!M17</f>
        <v>4</v>
      </c>
      <c r="O18" s="622" t="s">
        <v>92</v>
      </c>
      <c r="P18" s="623"/>
    </row>
    <row r="19" spans="2:16" ht="24" customHeight="1">
      <c r="B19" s="520"/>
      <c r="C19" s="525"/>
      <c r="D19" s="526"/>
      <c r="E19" s="527"/>
      <c r="F19" s="526"/>
      <c r="G19" s="529"/>
      <c r="H19" s="642" t="s">
        <v>41</v>
      </c>
      <c r="I19" s="518"/>
      <c r="J19" s="530" t="str">
        <f>RENCANA!J18&amp;""</f>
        <v>Persentase pemanfaatan media informasi</v>
      </c>
      <c r="K19" s="531"/>
      <c r="L19" s="531"/>
      <c r="M19" s="531"/>
      <c r="N19" s="64" t="str">
        <f>RENCANA!M18</f>
        <v>100</v>
      </c>
      <c r="O19" s="624" t="s">
        <v>109</v>
      </c>
      <c r="P19" s="625"/>
    </row>
    <row r="20" spans="2:16" ht="24" customHeight="1">
      <c r="B20" s="521"/>
      <c r="C20" s="528"/>
      <c r="D20" s="529"/>
      <c r="E20" s="527"/>
      <c r="F20" s="546"/>
      <c r="G20" s="546"/>
      <c r="H20" s="642" t="s">
        <v>42</v>
      </c>
      <c r="I20" s="518"/>
      <c r="J20" s="530" t="str">
        <f>RENCANA!J19&amp;""</f>
        <v xml:space="preserve">Waktu Penyediaan Informasi </v>
      </c>
      <c r="K20" s="531"/>
      <c r="L20" s="531"/>
      <c r="M20" s="531"/>
      <c r="N20" s="63" t="str">
        <f>RENCANA!M19&amp;" Bulan"&amp;""</f>
        <v>6 Bulan</v>
      </c>
      <c r="O20" s="626" t="s">
        <v>110</v>
      </c>
      <c r="P20" s="627"/>
    </row>
    <row r="21" spans="2:16" ht="24" customHeight="1">
      <c r="B21" s="519" t="str">
        <f>RENCANA!B20&amp;""</f>
        <v>2</v>
      </c>
      <c r="C21" s="522" t="str">
        <f>RENCANA!C20&amp;""</f>
        <v>Meningkatnya Kualitas Pendidikan</v>
      </c>
      <c r="D21" s="523"/>
      <c r="E21" s="524"/>
      <c r="F21" s="533" t="str">
        <f>RENCANA!F20&amp;""</f>
        <v>2.1 Pelaksanaan Standar Nasional Pendidikan</v>
      </c>
      <c r="G21" s="534"/>
      <c r="H21" s="642" t="s">
        <v>40</v>
      </c>
      <c r="I21" s="518"/>
      <c r="J21" s="530" t="str">
        <f>RENCANA!J20&amp;""</f>
        <v>Jumlah Standar Nasional Pendidikan</v>
      </c>
      <c r="K21" s="531"/>
      <c r="L21" s="531"/>
      <c r="M21" s="531"/>
      <c r="N21" s="63">
        <f>RENCANA!M20</f>
        <v>1</v>
      </c>
      <c r="O21" s="622" t="s">
        <v>92</v>
      </c>
      <c r="P21" s="623"/>
    </row>
    <row r="22" spans="2:16" ht="24" customHeight="1">
      <c r="B22" s="520"/>
      <c r="C22" s="525"/>
      <c r="D22" s="526"/>
      <c r="E22" s="527"/>
      <c r="F22" s="526"/>
      <c r="G22" s="529"/>
      <c r="H22" s="643" t="s">
        <v>41</v>
      </c>
      <c r="I22" s="518"/>
      <c r="J22" s="530" t="str">
        <f>RENCANA!J21&amp;""</f>
        <v>Ketercapaian SNP (Peta Mutu PMP/APM)</v>
      </c>
      <c r="K22" s="531"/>
      <c r="L22" s="531"/>
      <c r="M22" s="531"/>
      <c r="N22" s="64" t="str">
        <f>RENCANA!M21</f>
        <v>100</v>
      </c>
      <c r="O22" s="624" t="s">
        <v>109</v>
      </c>
      <c r="P22" s="625"/>
    </row>
    <row r="23" spans="2:16" ht="24" customHeight="1">
      <c r="B23" s="521"/>
      <c r="C23" s="528"/>
      <c r="D23" s="529"/>
      <c r="E23" s="527"/>
      <c r="F23" s="526"/>
      <c r="G23" s="529"/>
      <c r="H23" s="644" t="s">
        <v>42</v>
      </c>
      <c r="I23" s="645"/>
      <c r="J23" s="530" t="str">
        <f>RENCANA!J22&amp;""</f>
        <v>Waktu Pelaksanaan</v>
      </c>
      <c r="K23" s="531"/>
      <c r="L23" s="531"/>
      <c r="M23" s="531"/>
      <c r="N23" s="63" t="str">
        <f>RENCANA!M22&amp;" Bulan"&amp;""</f>
        <v>6 Bulan</v>
      </c>
      <c r="O23" s="626" t="s">
        <v>110</v>
      </c>
      <c r="P23" s="627"/>
    </row>
    <row r="24" spans="2:16" ht="24" customHeight="1">
      <c r="B24" s="519" t="str">
        <f>RENCANA!B23&amp;""</f>
        <v/>
      </c>
      <c r="C24" s="522" t="str">
        <f>RENCANA!C23&amp;""</f>
        <v>Meningkatnya Kualitas Pendidikan</v>
      </c>
      <c r="D24" s="523"/>
      <c r="E24" s="524"/>
      <c r="F24" s="533" t="str">
        <f>RENCANA!F23&amp;""</f>
        <v>2.2 Supervisi Kepada Guru dan Tenaga Kependidikan Berkelanjutan</v>
      </c>
      <c r="G24" s="534"/>
      <c r="H24" s="642" t="s">
        <v>40</v>
      </c>
      <c r="I24" s="518"/>
      <c r="J24" s="530" t="str">
        <f>RENCANA!J23&amp;""</f>
        <v>Jumlah Kegiatan supervisi Guru dan Tendik</v>
      </c>
      <c r="K24" s="531"/>
      <c r="L24" s="531"/>
      <c r="M24" s="531"/>
      <c r="N24" s="63">
        <f>RENCANA!M23</f>
        <v>40</v>
      </c>
      <c r="O24" s="622" t="s">
        <v>92</v>
      </c>
      <c r="P24" s="623"/>
    </row>
    <row r="25" spans="2:16" ht="24" customHeight="1">
      <c r="B25" s="520"/>
      <c r="C25" s="525"/>
      <c r="D25" s="526"/>
      <c r="E25" s="527"/>
      <c r="F25" s="526"/>
      <c r="G25" s="529"/>
      <c r="H25" s="643" t="s">
        <v>41</v>
      </c>
      <c r="I25" s="518"/>
      <c r="J25" s="530" t="str">
        <f>RENCANA!J24&amp;""</f>
        <v>Capaian Aspek dalam melakukan Supervisi</v>
      </c>
      <c r="K25" s="531"/>
      <c r="L25" s="531"/>
      <c r="M25" s="531"/>
      <c r="N25" s="64" t="str">
        <f>RENCANA!M24</f>
        <v>100</v>
      </c>
      <c r="O25" s="624" t="s">
        <v>109</v>
      </c>
      <c r="P25" s="625"/>
    </row>
    <row r="26" spans="2:16" ht="24" customHeight="1">
      <c r="B26" s="541"/>
      <c r="C26" s="543"/>
      <c r="D26" s="603"/>
      <c r="E26" s="545"/>
      <c r="F26" s="526"/>
      <c r="G26" s="529"/>
      <c r="H26" s="644" t="s">
        <v>42</v>
      </c>
      <c r="I26" s="645"/>
      <c r="J26" s="530" t="str">
        <f>RENCANA!J25&amp;""</f>
        <v>Waktu Pelaksanaan</v>
      </c>
      <c r="K26" s="531"/>
      <c r="L26" s="531"/>
      <c r="M26" s="531"/>
      <c r="N26" s="63" t="str">
        <f>RENCANA!M25&amp;" Bulan"&amp;""</f>
        <v>6 Bulan</v>
      </c>
      <c r="O26" s="626" t="s">
        <v>110</v>
      </c>
      <c r="P26" s="627"/>
    </row>
    <row r="27" spans="2:16" ht="24" customHeight="1">
      <c r="B27" s="667" t="str">
        <f>RENCANA!B26&amp;""</f>
        <v/>
      </c>
      <c r="C27" s="668" t="str">
        <f>RENCANA!C26&amp;""</f>
        <v>Meningkatnya Kualitas Pendidikan</v>
      </c>
      <c r="D27" s="544"/>
      <c r="E27" s="545"/>
      <c r="F27" s="561" t="str">
        <f>RENCANA!F26&amp;""</f>
        <v>2.3 Pengawasan dan Evaluasi</v>
      </c>
      <c r="G27" s="544"/>
      <c r="H27" s="669" t="s">
        <v>40</v>
      </c>
      <c r="I27" s="670"/>
      <c r="J27" s="671" t="str">
        <f>RENCANA!J26&amp;""</f>
        <v>Jumlah Kegiatan Pengawasan dan Evaluasi</v>
      </c>
      <c r="K27" s="575"/>
      <c r="L27" s="575"/>
      <c r="M27" s="575"/>
      <c r="N27" s="106">
        <f>RENCANA!M26</f>
        <v>3</v>
      </c>
      <c r="O27" s="622" t="s">
        <v>92</v>
      </c>
      <c r="P27" s="623"/>
    </row>
    <row r="28" spans="2:16" ht="24" customHeight="1">
      <c r="B28" s="581"/>
      <c r="C28" s="634"/>
      <c r="D28" s="570"/>
      <c r="E28" s="571"/>
      <c r="F28" s="570"/>
      <c r="G28" s="573"/>
      <c r="H28" s="672" t="s">
        <v>41</v>
      </c>
      <c r="I28" s="639"/>
      <c r="J28" s="580" t="str">
        <f>RENCANA!J27&amp;""</f>
        <v>Capaian Aspek Pengawasan dan Evaluasi</v>
      </c>
      <c r="K28" s="570"/>
      <c r="L28" s="570"/>
      <c r="M28" s="570"/>
      <c r="N28" s="107" t="str">
        <f>RENCANA!M27</f>
        <v>100</v>
      </c>
      <c r="O28" s="624" t="s">
        <v>109</v>
      </c>
      <c r="P28" s="625"/>
    </row>
    <row r="29" spans="2:16" ht="24" customHeight="1">
      <c r="B29" s="582"/>
      <c r="C29" s="572"/>
      <c r="D29" s="573"/>
      <c r="E29" s="571"/>
      <c r="F29" s="570"/>
      <c r="G29" s="573"/>
      <c r="H29" s="673" t="s">
        <v>42</v>
      </c>
      <c r="I29" s="639"/>
      <c r="J29" s="580" t="str">
        <f>RENCANA!J28&amp;""</f>
        <v>Waktu Pelaksanaan</v>
      </c>
      <c r="K29" s="570"/>
      <c r="L29" s="570"/>
      <c r="M29" s="570"/>
      <c r="N29" s="108" t="str">
        <f>RENCANA!M28&amp;" Bulan"&amp;""</f>
        <v>6 Bulan</v>
      </c>
      <c r="O29" s="626" t="s">
        <v>110</v>
      </c>
      <c r="P29" s="627"/>
    </row>
    <row r="30" spans="2:16" ht="24" customHeight="1">
      <c r="B30" s="581" t="str">
        <f>RENCANA!B29&amp;""</f>
        <v/>
      </c>
      <c r="C30" s="634" t="str">
        <f>RENCANA!C29&amp;""</f>
        <v>Meningkatnya Kualitas Pendidikan</v>
      </c>
      <c r="D30" s="570"/>
      <c r="E30" s="571"/>
      <c r="F30" s="584" t="str">
        <f>RENCANA!F29&amp;""</f>
        <v xml:space="preserve">2.4 Pelaksanaan Program Pengembangan Kewirausahaan </v>
      </c>
      <c r="G30" s="635"/>
      <c r="H30" s="638" t="s">
        <v>40</v>
      </c>
      <c r="I30" s="639"/>
      <c r="J30" s="580" t="str">
        <f>RENCANA!J29&amp;""</f>
        <v>Capaian Keterlaksanaan Program Kewirausahaan</v>
      </c>
      <c r="K30" s="570"/>
      <c r="L30" s="570"/>
      <c r="M30" s="570"/>
      <c r="N30" s="108">
        <f>RENCANA!M29</f>
        <v>3</v>
      </c>
      <c r="O30" s="622" t="s">
        <v>92</v>
      </c>
      <c r="P30" s="623"/>
    </row>
    <row r="31" spans="2:16" ht="24" customHeight="1">
      <c r="B31" s="581"/>
      <c r="C31" s="634"/>
      <c r="D31" s="570"/>
      <c r="E31" s="571"/>
      <c r="F31" s="584"/>
      <c r="G31" s="635"/>
      <c r="H31" s="638" t="s">
        <v>41</v>
      </c>
      <c r="I31" s="639"/>
      <c r="J31" s="580" t="str">
        <f>RENCANA!J30&amp;""</f>
        <v>Persentase Capaian Pengembangan Kewirausahaan</v>
      </c>
      <c r="K31" s="570"/>
      <c r="L31" s="570"/>
      <c r="M31" s="570"/>
      <c r="N31" s="107" t="str">
        <f>RENCANA!M30</f>
        <v>100</v>
      </c>
      <c r="O31" s="624" t="s">
        <v>109</v>
      </c>
      <c r="P31" s="625"/>
    </row>
    <row r="32" spans="2:16" ht="24" customHeight="1">
      <c r="B32" s="582"/>
      <c r="C32" s="572"/>
      <c r="D32" s="573"/>
      <c r="E32" s="571"/>
      <c r="F32" s="636"/>
      <c r="G32" s="637"/>
      <c r="H32" s="640" t="s">
        <v>42</v>
      </c>
      <c r="I32" s="641"/>
      <c r="J32" s="600" t="str">
        <f>RENCANA!J31&amp;""</f>
        <v>Waktu Pelaksanaan</v>
      </c>
      <c r="K32" s="585"/>
      <c r="L32" s="585"/>
      <c r="M32" s="585"/>
      <c r="N32" s="109" t="str">
        <f>RENCANA!M31&amp;" Bulan"&amp;""</f>
        <v>6 Bulan</v>
      </c>
      <c r="O32" s="626" t="s">
        <v>110</v>
      </c>
      <c r="P32" s="627"/>
    </row>
    <row r="33" spans="2:16" ht="24" customHeight="1">
      <c r="B33" s="520" t="str">
        <f>RENCANA!B32&amp;""</f>
        <v/>
      </c>
      <c r="C33" s="525" t="str">
        <f>RENCANA!C32&amp;""</f>
        <v>Meningkatnya Kualitas Pendidikan</v>
      </c>
      <c r="D33" s="526"/>
      <c r="E33" s="527"/>
      <c r="F33" s="536" t="str">
        <f>RENCANA!F32&amp;""</f>
        <v>2.5 Peningkatan kompetensi, mutu dan jenjang karir guru</v>
      </c>
      <c r="G33" s="526"/>
      <c r="H33" s="679" t="s">
        <v>40</v>
      </c>
      <c r="I33" s="680"/>
      <c r="J33" s="530" t="str">
        <f>RENCANA!J32&amp;""</f>
        <v>Jumlah guru melaksanakan PD dan PIKI</v>
      </c>
      <c r="K33" s="531"/>
      <c r="L33" s="531"/>
      <c r="M33" s="531"/>
      <c r="N33" s="63">
        <f>RENCANA!M32</f>
        <v>40</v>
      </c>
      <c r="O33" s="622" t="s">
        <v>92</v>
      </c>
      <c r="P33" s="623"/>
    </row>
    <row r="34" spans="2:16" ht="24" customHeight="1">
      <c r="B34" s="520"/>
      <c r="C34" s="525"/>
      <c r="D34" s="526"/>
      <c r="E34" s="527"/>
      <c r="F34" s="526"/>
      <c r="G34" s="529"/>
      <c r="H34" s="643" t="s">
        <v>41</v>
      </c>
      <c r="I34" s="518"/>
      <c r="J34" s="530" t="str">
        <f>RENCANA!J33&amp;""</f>
        <v>Persentase Capaian pelaksanaan PD dan PIKI</v>
      </c>
      <c r="K34" s="531"/>
      <c r="L34" s="531"/>
      <c r="M34" s="531"/>
      <c r="N34" s="64" t="str">
        <f>RENCANA!M33</f>
        <v>100</v>
      </c>
      <c r="O34" s="624" t="s">
        <v>109</v>
      </c>
      <c r="P34" s="625"/>
    </row>
    <row r="35" spans="2:16" ht="24" customHeight="1">
      <c r="B35" s="541"/>
      <c r="C35" s="543"/>
      <c r="D35" s="603"/>
      <c r="E35" s="545"/>
      <c r="F35" s="544"/>
      <c r="G35" s="603"/>
      <c r="H35" s="669" t="s">
        <v>42</v>
      </c>
      <c r="I35" s="670"/>
      <c r="J35" s="530" t="str">
        <f>RENCANA!J34&amp;""</f>
        <v>Waktu Pelaksanaan</v>
      </c>
      <c r="K35" s="531"/>
      <c r="L35" s="531"/>
      <c r="M35" s="531"/>
      <c r="N35" s="63" t="str">
        <f>RENCANA!M34&amp;" Bulan"&amp;""</f>
        <v>6 Bulan</v>
      </c>
      <c r="O35" s="626" t="s">
        <v>110</v>
      </c>
      <c r="P35" s="627"/>
    </row>
    <row r="36" spans="2:16" ht="15">
      <c r="B36" s="681" t="s">
        <v>17</v>
      </c>
      <c r="C36" s="682"/>
      <c r="D36" s="682"/>
      <c r="E36" s="682"/>
      <c r="F36" s="682"/>
      <c r="G36" s="682"/>
      <c r="H36" s="682"/>
      <c r="I36" s="682"/>
      <c r="J36" s="682"/>
      <c r="K36" s="682"/>
      <c r="L36" s="682"/>
      <c r="M36" s="682"/>
      <c r="N36" s="682"/>
      <c r="O36" s="683"/>
      <c r="P36" s="683"/>
    </row>
    <row r="37" spans="2:16" ht="24" customHeight="1">
      <c r="B37" s="519" t="str">
        <f>RENCANA!B36&amp;""</f>
        <v>1</v>
      </c>
      <c r="C37" s="522" t="str">
        <f>RENCANA!C36&amp;""</f>
        <v>Partisipasi Kegiatan organisasi Profesi</v>
      </c>
      <c r="D37" s="523"/>
      <c r="E37" s="524"/>
      <c r="F37" s="556" t="str">
        <f>RENCANA!F36&amp;""</f>
        <v>1.1 Mengikuti kegiatan di MKKS sebagai Pengurus</v>
      </c>
      <c r="G37" s="523"/>
      <c r="H37" s="679" t="s">
        <v>40</v>
      </c>
      <c r="I37" s="680"/>
      <c r="J37" s="600" t="str">
        <f>RENCANA!J36&amp;""</f>
        <v>Jumlah pertemuan rutin di MKKS</v>
      </c>
      <c r="K37" s="585"/>
      <c r="L37" s="585"/>
      <c r="M37" s="585"/>
      <c r="N37" s="109">
        <f>RENCANA!M36</f>
        <v>3</v>
      </c>
      <c r="O37" s="622" t="s">
        <v>92</v>
      </c>
      <c r="P37" s="623"/>
    </row>
    <row r="38" spans="2:16" ht="24" customHeight="1">
      <c r="B38" s="520"/>
      <c r="C38" s="525"/>
      <c r="D38" s="526"/>
      <c r="E38" s="527"/>
      <c r="F38" s="526"/>
      <c r="G38" s="529"/>
      <c r="H38" s="643" t="s">
        <v>41</v>
      </c>
      <c r="I38" s="518"/>
      <c r="J38" s="530" t="str">
        <f>RENCANA!J37&amp;""</f>
        <v>Persentase pertemuan di MKKS</v>
      </c>
      <c r="K38" s="531"/>
      <c r="L38" s="531"/>
      <c r="M38" s="531"/>
      <c r="N38" s="64" t="str">
        <f>RENCANA!M37</f>
        <v>100</v>
      </c>
      <c r="O38" s="624" t="s">
        <v>109</v>
      </c>
      <c r="P38" s="625"/>
    </row>
    <row r="39" spans="2:16" ht="24" customHeight="1">
      <c r="B39" s="541"/>
      <c r="C39" s="543"/>
      <c r="D39" s="603"/>
      <c r="E39" s="545"/>
      <c r="F39" s="544"/>
      <c r="G39" s="603"/>
      <c r="H39" s="669" t="s">
        <v>42</v>
      </c>
      <c r="I39" s="670"/>
      <c r="J39" s="671" t="str">
        <f>RENCANA!J38&amp;""</f>
        <v>Waktu Pelaksanaan</v>
      </c>
      <c r="K39" s="575"/>
      <c r="L39" s="575"/>
      <c r="M39" s="575"/>
      <c r="N39" s="106" t="str">
        <f>RENCANA!M38&amp;" Bulan"&amp;""</f>
        <v>3 Bulan</v>
      </c>
      <c r="O39" s="626" t="s">
        <v>110</v>
      </c>
      <c r="P39" s="627"/>
    </row>
    <row r="40" spans="2:16" ht="24" customHeight="1">
      <c r="B40" s="520" t="str">
        <f>RENCANA!B39&amp;""</f>
        <v>2</v>
      </c>
      <c r="C40" s="525" t="str">
        <f>RENCANA!C39&amp;""</f>
        <v>Partisipasi Kegiatan dalam lingkup Pendidikan</v>
      </c>
      <c r="D40" s="526"/>
      <c r="E40" s="527"/>
      <c r="F40" s="536" t="str">
        <f>RENCANA!F39&amp;""</f>
        <v>2.1 Mengikuti kegiatan Seminar sebagai Peserta dan atau Nara Sumber</v>
      </c>
      <c r="G40" s="526"/>
      <c r="H40" s="662" t="s">
        <v>40</v>
      </c>
      <c r="I40" s="505"/>
      <c r="J40" s="684" t="str">
        <f>RENCANA!J39&amp;""</f>
        <v>Jumlah kegiatan seminar</v>
      </c>
      <c r="K40" s="546"/>
      <c r="L40" s="546"/>
      <c r="M40" s="546"/>
      <c r="N40" s="63">
        <f>RENCANA!M39</f>
        <v>2</v>
      </c>
      <c r="O40" s="624" t="s">
        <v>92</v>
      </c>
      <c r="P40" s="625"/>
    </row>
    <row r="41" spans="2:16" ht="24" customHeight="1">
      <c r="B41" s="520"/>
      <c r="C41" s="525"/>
      <c r="D41" s="526"/>
      <c r="E41" s="527"/>
      <c r="F41" s="526"/>
      <c r="G41" s="529"/>
      <c r="H41" s="643" t="s">
        <v>41</v>
      </c>
      <c r="I41" s="518"/>
      <c r="J41" s="530" t="str">
        <f>RENCANA!J40&amp;""</f>
        <v>Persentase pertemuan di MKKS</v>
      </c>
      <c r="K41" s="531"/>
      <c r="L41" s="531"/>
      <c r="M41" s="531"/>
      <c r="N41" s="64" t="str">
        <f>RENCANA!M40</f>
        <v>100</v>
      </c>
      <c r="O41" s="624" t="s">
        <v>109</v>
      </c>
      <c r="P41" s="625"/>
    </row>
    <row r="42" spans="2:16" ht="24" customHeight="1">
      <c r="B42" s="541"/>
      <c r="C42" s="543"/>
      <c r="D42" s="603"/>
      <c r="E42" s="545"/>
      <c r="F42" s="544"/>
      <c r="G42" s="603"/>
      <c r="H42" s="669" t="s">
        <v>42</v>
      </c>
      <c r="I42" s="670"/>
      <c r="J42" s="530" t="str">
        <f>RENCANA!J41&amp;""</f>
        <v>Waktu Pelaksanaan</v>
      </c>
      <c r="K42" s="531"/>
      <c r="L42" s="531"/>
      <c r="M42" s="531"/>
      <c r="N42" s="63" t="str">
        <f>RENCANA!M41&amp;" Bulan"&amp;""</f>
        <v>2 Bulan</v>
      </c>
      <c r="O42" s="626" t="s">
        <v>110</v>
      </c>
      <c r="P42" s="627"/>
    </row>
    <row r="43" spans="2:16">
      <c r="B43" s="45"/>
      <c r="C43" s="45"/>
      <c r="D43" s="45"/>
      <c r="E43" s="45"/>
      <c r="F43" s="45"/>
      <c r="G43" s="45"/>
      <c r="H43" s="45"/>
      <c r="I43" s="45"/>
      <c r="J43" s="45"/>
      <c r="K43" s="45"/>
      <c r="L43" s="45"/>
      <c r="M43" s="45"/>
      <c r="N43" s="45"/>
      <c r="O43" s="45"/>
      <c r="P43" s="45"/>
    </row>
    <row r="44" spans="2:16">
      <c r="B44" s="45"/>
      <c r="C44" s="45"/>
      <c r="D44" s="45"/>
      <c r="E44" s="45"/>
      <c r="F44" s="45"/>
      <c r="G44" s="45"/>
      <c r="H44" s="45"/>
      <c r="I44" s="45"/>
      <c r="J44" s="45"/>
      <c r="K44" s="45"/>
      <c r="L44" s="45"/>
      <c r="M44" s="45"/>
      <c r="N44" s="45"/>
      <c r="O44" s="45"/>
      <c r="P44" s="45"/>
    </row>
    <row r="45" spans="2:16">
      <c r="B45" s="45"/>
      <c r="C45" s="45"/>
      <c r="D45" s="45"/>
      <c r="E45" s="45"/>
      <c r="F45" s="45"/>
      <c r="G45" s="45"/>
      <c r="H45" s="45"/>
      <c r="I45" s="45"/>
      <c r="J45" s="45"/>
      <c r="K45" s="45"/>
      <c r="L45" s="45"/>
      <c r="M45" s="45"/>
      <c r="N45" s="65" t="str">
        <f>'00 DATA UMUM'!N8&amp;", "&amp;'00 DATA UMUM'!N4&amp;""</f>
        <v>Kota Magelang, 01 Juli 2021</v>
      </c>
      <c r="O45" s="45"/>
      <c r="P45" s="45"/>
    </row>
    <row r="46" spans="2:16">
      <c r="B46" s="45"/>
      <c r="C46" s="45"/>
      <c r="D46" s="45"/>
      <c r="E46" s="45"/>
      <c r="F46" s="45"/>
      <c r="G46" s="45"/>
      <c r="H46" s="45"/>
      <c r="I46" s="45"/>
      <c r="J46" s="45"/>
      <c r="K46" s="45"/>
      <c r="L46" s="45"/>
      <c r="M46" s="45"/>
      <c r="N46" s="65" t="s">
        <v>85</v>
      </c>
      <c r="O46" s="45"/>
      <c r="P46" s="45"/>
    </row>
    <row r="47" spans="2:16">
      <c r="B47" s="45"/>
      <c r="C47" s="45"/>
      <c r="D47" s="45"/>
      <c r="E47" s="45"/>
      <c r="F47" s="45"/>
      <c r="G47" s="45"/>
      <c r="H47" s="45"/>
      <c r="I47" s="45"/>
      <c r="J47" s="45"/>
      <c r="K47" s="45"/>
      <c r="L47" s="45"/>
      <c r="M47" s="45"/>
      <c r="N47" s="65"/>
      <c r="O47" s="45"/>
      <c r="P47" s="45"/>
    </row>
    <row r="48" spans="2:16">
      <c r="B48" s="45"/>
      <c r="C48" s="45"/>
      <c r="D48" s="45"/>
      <c r="E48" s="45"/>
      <c r="F48" s="45"/>
      <c r="G48" s="45"/>
      <c r="H48" s="45"/>
      <c r="I48" s="45"/>
      <c r="J48" s="45"/>
      <c r="K48" s="45"/>
      <c r="L48" s="45"/>
      <c r="M48" s="45"/>
      <c r="N48" s="65"/>
      <c r="O48" s="45"/>
      <c r="P48" s="45"/>
    </row>
    <row r="49" spans="2:16">
      <c r="B49" s="45"/>
      <c r="C49" s="45"/>
      <c r="D49" s="45"/>
      <c r="E49" s="45"/>
      <c r="F49" s="45"/>
      <c r="G49" s="45"/>
      <c r="H49" s="45"/>
      <c r="I49" s="45"/>
      <c r="J49" s="45"/>
      <c r="K49" s="45"/>
      <c r="L49" s="45"/>
      <c r="M49" s="45"/>
      <c r="N49" s="65"/>
      <c r="O49" s="45"/>
      <c r="P49" s="45"/>
    </row>
    <row r="50" spans="2:16">
      <c r="B50" s="45"/>
      <c r="C50" s="45"/>
      <c r="D50" s="45"/>
      <c r="E50" s="45"/>
      <c r="F50" s="45"/>
      <c r="G50" s="45"/>
      <c r="H50" s="45"/>
      <c r="I50" s="45"/>
      <c r="J50" s="45"/>
      <c r="K50" s="45"/>
      <c r="L50" s="45"/>
      <c r="M50" s="45"/>
      <c r="N50" s="65"/>
      <c r="O50" s="45"/>
      <c r="P50" s="45"/>
    </row>
    <row r="51" spans="2:16">
      <c r="B51" s="45"/>
      <c r="C51" s="45"/>
      <c r="D51" s="45"/>
      <c r="E51" s="45"/>
      <c r="F51" s="45"/>
      <c r="G51" s="45"/>
      <c r="H51" s="45"/>
      <c r="I51" s="45"/>
      <c r="J51" s="45"/>
      <c r="K51" s="45"/>
      <c r="L51" s="45"/>
      <c r="M51" s="45"/>
      <c r="N51" s="22" t="str">
        <f>'00 DATA UMUM'!F12&amp;""</f>
        <v>Drs. H. SOFIA NUR, M.Pd.</v>
      </c>
      <c r="O51" s="45"/>
      <c r="P51" s="45"/>
    </row>
    <row r="52" spans="2:16">
      <c r="B52" s="45"/>
      <c r="C52" s="45"/>
      <c r="D52" s="45"/>
      <c r="E52" s="45"/>
      <c r="F52" s="45"/>
      <c r="G52" s="45"/>
      <c r="H52" s="45"/>
      <c r="I52" s="45"/>
      <c r="J52" s="45"/>
      <c r="K52" s="45"/>
      <c r="L52" s="45"/>
      <c r="M52" s="45"/>
      <c r="N52" s="65" t="str">
        <f>"NIP."&amp;'00 DATA UMUM'!F13&amp;""</f>
        <v>NIP.196609171992031001</v>
      </c>
      <c r="O52" s="45"/>
      <c r="P52" s="45"/>
    </row>
    <row r="53" spans="2:16">
      <c r="B53" s="45"/>
      <c r="C53" s="45"/>
      <c r="D53" s="45"/>
      <c r="E53" s="45"/>
      <c r="F53" s="45"/>
      <c r="G53" s="45"/>
      <c r="H53" s="45"/>
      <c r="I53" s="45"/>
      <c r="J53" s="45"/>
      <c r="K53" s="45"/>
      <c r="L53" s="45"/>
      <c r="M53" s="45"/>
      <c r="N53" s="45"/>
      <c r="O53" s="45"/>
      <c r="P53" s="45"/>
    </row>
  </sheetData>
  <sheetProtection sheet="1" objects="1" scenarios="1"/>
  <mergeCells count="136">
    <mergeCell ref="O42:P42"/>
    <mergeCell ref="B36:P36"/>
    <mergeCell ref="O39:P39"/>
    <mergeCell ref="H40:I40"/>
    <mergeCell ref="J40:M40"/>
    <mergeCell ref="O40:P40"/>
    <mergeCell ref="H41:I41"/>
    <mergeCell ref="J41:M41"/>
    <mergeCell ref="O41:P41"/>
    <mergeCell ref="H39:I39"/>
    <mergeCell ref="J39:M39"/>
    <mergeCell ref="B37:B39"/>
    <mergeCell ref="C37:E39"/>
    <mergeCell ref="F37:G39"/>
    <mergeCell ref="B40:B42"/>
    <mergeCell ref="C40:E42"/>
    <mergeCell ref="F40:G42"/>
    <mergeCell ref="H42:I42"/>
    <mergeCell ref="J42:M42"/>
    <mergeCell ref="O35:P35"/>
    <mergeCell ref="B5:E5"/>
    <mergeCell ref="E9:I9"/>
    <mergeCell ref="E7:I7"/>
    <mergeCell ref="H37:I37"/>
    <mergeCell ref="J37:M37"/>
    <mergeCell ref="O37:P37"/>
    <mergeCell ref="H38:I38"/>
    <mergeCell ref="J38:M38"/>
    <mergeCell ref="O38:P38"/>
    <mergeCell ref="O30:P30"/>
    <mergeCell ref="O31:P31"/>
    <mergeCell ref="O32:P32"/>
    <mergeCell ref="O33:P33"/>
    <mergeCell ref="O34:P34"/>
    <mergeCell ref="B33:B35"/>
    <mergeCell ref="C33:E35"/>
    <mergeCell ref="F33:G35"/>
    <mergeCell ref="H33:I33"/>
    <mergeCell ref="J33:M33"/>
    <mergeCell ref="H34:I34"/>
    <mergeCell ref="J34:M34"/>
    <mergeCell ref="H35:I35"/>
    <mergeCell ref="J35:M35"/>
    <mergeCell ref="B27:B29"/>
    <mergeCell ref="C27:E29"/>
    <mergeCell ref="F27:G29"/>
    <mergeCell ref="H27:I27"/>
    <mergeCell ref="J27:M27"/>
    <mergeCell ref="H28:I28"/>
    <mergeCell ref="J28:M28"/>
    <mergeCell ref="H29:I29"/>
    <mergeCell ref="J29:M29"/>
    <mergeCell ref="B21:B23"/>
    <mergeCell ref="B15:B17"/>
    <mergeCell ref="C15:E17"/>
    <mergeCell ref="C12:E12"/>
    <mergeCell ref="E10:H10"/>
    <mergeCell ref="O15:P15"/>
    <mergeCell ref="O17:P17"/>
    <mergeCell ref="O16:P16"/>
    <mergeCell ref="E11:I11"/>
    <mergeCell ref="M11:P11"/>
    <mergeCell ref="O18:P18"/>
    <mergeCell ref="J15:M15"/>
    <mergeCell ref="H16:I16"/>
    <mergeCell ref="J16:M16"/>
    <mergeCell ref="H17:I17"/>
    <mergeCell ref="J17:M17"/>
    <mergeCell ref="C21:E23"/>
    <mergeCell ref="F21:G23"/>
    <mergeCell ref="H21:I21"/>
    <mergeCell ref="J21:M21"/>
    <mergeCell ref="H22:I22"/>
    <mergeCell ref="J22:M22"/>
    <mergeCell ref="H23:I23"/>
    <mergeCell ref="J23:M23"/>
    <mergeCell ref="B7:C7"/>
    <mergeCell ref="J6:P6"/>
    <mergeCell ref="B6:I6"/>
    <mergeCell ref="B2:P2"/>
    <mergeCell ref="B3:P3"/>
    <mergeCell ref="B18:B20"/>
    <mergeCell ref="C18:E20"/>
    <mergeCell ref="F12:G12"/>
    <mergeCell ref="H12:I12"/>
    <mergeCell ref="H20:I20"/>
    <mergeCell ref="B14:P14"/>
    <mergeCell ref="C13:E13"/>
    <mergeCell ref="B11:C11"/>
    <mergeCell ref="B8:C8"/>
    <mergeCell ref="B9:C9"/>
    <mergeCell ref="B10:C10"/>
    <mergeCell ref="J20:M20"/>
    <mergeCell ref="F18:G20"/>
    <mergeCell ref="H18:I18"/>
    <mergeCell ref="J18:M18"/>
    <mergeCell ref="H19:I19"/>
    <mergeCell ref="J19:M19"/>
    <mergeCell ref="F15:G17"/>
    <mergeCell ref="H15:I15"/>
    <mergeCell ref="B24:B26"/>
    <mergeCell ref="C24:E26"/>
    <mergeCell ref="F24:G26"/>
    <mergeCell ref="H24:I24"/>
    <mergeCell ref="J24:M24"/>
    <mergeCell ref="H25:I25"/>
    <mergeCell ref="J25:M25"/>
    <mergeCell ref="H26:I26"/>
    <mergeCell ref="J26:M26"/>
    <mergeCell ref="B30:B32"/>
    <mergeCell ref="C30:E32"/>
    <mergeCell ref="F30:G32"/>
    <mergeCell ref="H30:I30"/>
    <mergeCell ref="J30:M30"/>
    <mergeCell ref="H31:I31"/>
    <mergeCell ref="J31:M31"/>
    <mergeCell ref="H32:I32"/>
    <mergeCell ref="J32:M32"/>
    <mergeCell ref="E8:H8"/>
    <mergeCell ref="O12:P12"/>
    <mergeCell ref="O13:P13"/>
    <mergeCell ref="J12:M12"/>
    <mergeCell ref="F13:G13"/>
    <mergeCell ref="H13:I13"/>
    <mergeCell ref="J13:M13"/>
    <mergeCell ref="O19:P19"/>
    <mergeCell ref="O20:P20"/>
    <mergeCell ref="O21:P21"/>
    <mergeCell ref="O22:P22"/>
    <mergeCell ref="O23:P23"/>
    <mergeCell ref="O24:P24"/>
    <mergeCell ref="O25:P25"/>
    <mergeCell ref="O26:P26"/>
    <mergeCell ref="O27:P27"/>
    <mergeCell ref="O28:P28"/>
    <mergeCell ref="O29:P29"/>
  </mergeCells>
  <hyperlinks>
    <hyperlink ref="Q1" location="HOME!A1" display="HOME" xr:uid="{00000000-0004-0000-0300-000000000000}"/>
    <hyperlink ref="A1" location="RENCANA!A1" display="◄" xr:uid="{00000000-0004-0000-0300-000001000000}"/>
  </hyperlinks>
  <printOptions horizontalCentered="1"/>
  <pageMargins left="0.39370078740157483" right="0.39370078740157483" top="0.59055118110236227" bottom="0.59055118110236227" header="0.11811023622047245" footer="0.11811023622047245"/>
  <pageSetup paperSize="14" scale="86" orientation="landscape" horizontalDpi="0" verticalDpi="0" r:id="rId1"/>
  <rowBreaks count="1" manualBreakCount="1">
    <brk id="29" min="1"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001"/>
  <sheetViews>
    <sheetView showGridLines="0" zoomScale="90" zoomScaleNormal="90" workbookViewId="0">
      <pane xSplit="4" ySplit="4" topLeftCell="E14" activePane="bottomRight" state="frozen"/>
      <selection pane="topRight" activeCell="E1" sqref="E1"/>
      <selection pane="bottomLeft" activeCell="A5" sqref="A5"/>
      <selection pane="bottomRight" activeCell="O1" sqref="O1"/>
    </sheetView>
  </sheetViews>
  <sheetFormatPr defaultColWidth="14.42578125" defaultRowHeight="15"/>
  <cols>
    <col min="1" max="1" width="4.7109375" style="15" customWidth="1"/>
    <col min="2" max="2" width="5.42578125" style="15" customWidth="1"/>
    <col min="3" max="3" width="19.7109375" style="15" customWidth="1"/>
    <col min="4" max="4" width="3.42578125" style="15" customWidth="1"/>
    <col min="5" max="5" width="14.5703125" style="15" customWidth="1"/>
    <col min="6" max="6" width="16" style="15" customWidth="1"/>
    <col min="7" max="7" width="1.140625" style="15" customWidth="1"/>
    <col min="8" max="8" width="9.28515625" style="15" customWidth="1"/>
    <col min="9" max="9" width="19.42578125" style="15" customWidth="1"/>
    <col min="10" max="10" width="2.140625" style="15" customWidth="1"/>
    <col min="11" max="12" width="14.42578125" style="15"/>
    <col min="13" max="13" width="12.7109375" style="15" customWidth="1"/>
    <col min="14" max="14" width="14.42578125" style="15"/>
    <col min="15" max="15" width="8.5703125" style="15" customWidth="1"/>
    <col min="16" max="16384" width="14.42578125" style="15"/>
  </cols>
  <sheetData>
    <row r="1" spans="1:17" ht="18">
      <c r="A1" s="292" t="s">
        <v>227</v>
      </c>
      <c r="O1" s="128" t="s">
        <v>222</v>
      </c>
    </row>
    <row r="2" spans="1:17" ht="18.75">
      <c r="B2" s="750" t="s">
        <v>97</v>
      </c>
      <c r="C2" s="750"/>
      <c r="D2" s="750"/>
      <c r="E2" s="750"/>
      <c r="F2" s="750"/>
      <c r="G2" s="750"/>
      <c r="H2" s="750"/>
      <c r="I2" s="750"/>
      <c r="J2" s="750"/>
      <c r="K2" s="750"/>
      <c r="L2" s="750"/>
      <c r="M2" s="750"/>
      <c r="N2" s="750"/>
      <c r="O2" s="16"/>
      <c r="P2" s="16"/>
      <c r="Q2" s="16"/>
    </row>
    <row r="3" spans="1:17" ht="15" customHeight="1">
      <c r="B3" s="285"/>
      <c r="C3" s="69"/>
      <c r="D3" s="69"/>
      <c r="E3" s="69"/>
      <c r="F3" s="69"/>
      <c r="G3" s="69"/>
      <c r="H3" s="69"/>
      <c r="I3" s="69"/>
      <c r="J3" s="69"/>
      <c r="K3" s="69"/>
      <c r="L3" s="69"/>
      <c r="M3" s="69"/>
      <c r="N3" s="69"/>
      <c r="O3" s="16"/>
      <c r="P3" s="16"/>
      <c r="Q3" s="16"/>
    </row>
    <row r="4" spans="1:17">
      <c r="B4" s="111" t="s">
        <v>113</v>
      </c>
      <c r="C4" s="112"/>
      <c r="D4" s="112"/>
      <c r="E4" s="67"/>
      <c r="F4" s="67"/>
      <c r="G4" s="67"/>
      <c r="H4" s="67"/>
      <c r="I4" s="67"/>
      <c r="J4" s="68"/>
      <c r="K4" s="67"/>
      <c r="L4" s="67"/>
      <c r="M4" s="67"/>
      <c r="N4" s="67"/>
      <c r="O4" s="16"/>
      <c r="P4" s="16"/>
      <c r="Q4" s="16"/>
    </row>
    <row r="5" spans="1:17" ht="25.5" customHeight="1">
      <c r="B5" s="752" t="str">
        <f>RENCANA!B4&amp;""</f>
        <v>KANTOR WILAYAH KEMENTERIAN AGAMA PROVINSI JAWA TENGAH PROVINSI JAWA TENGAH</v>
      </c>
      <c r="C5" s="752"/>
      <c r="D5" s="752"/>
      <c r="E5" s="69"/>
      <c r="F5" s="69"/>
      <c r="G5" s="69"/>
      <c r="H5" s="69"/>
      <c r="I5" s="361" t="str">
        <f>RENCANA!I4&amp;""</f>
        <v>PERIODE PENILAIAN</v>
      </c>
      <c r="J5" s="70" t="s">
        <v>3</v>
      </c>
      <c r="K5" s="364" t="str">
        <f>RENCANA!K4&amp;""</f>
        <v>01 JULI 2021 s.d. 31 DESEMBER 2021</v>
      </c>
      <c r="L5" s="71"/>
      <c r="M5" s="71"/>
      <c r="N5" s="71"/>
      <c r="O5" s="16"/>
      <c r="P5" s="16"/>
      <c r="Q5" s="16"/>
    </row>
    <row r="6" spans="1:17" s="12" customFormat="1" ht="15" customHeight="1">
      <c r="B6" s="722" t="s">
        <v>0</v>
      </c>
      <c r="C6" s="715"/>
      <c r="D6" s="715"/>
      <c r="E6" s="715"/>
      <c r="F6" s="715"/>
      <c r="G6" s="715"/>
      <c r="H6" s="697"/>
      <c r="I6" s="723" t="s">
        <v>1</v>
      </c>
      <c r="J6" s="715"/>
      <c r="K6" s="715"/>
      <c r="L6" s="715"/>
      <c r="M6" s="715"/>
      <c r="N6" s="697"/>
    </row>
    <row r="7" spans="1:17" s="12" customFormat="1">
      <c r="B7" s="724" t="s">
        <v>2</v>
      </c>
      <c r="C7" s="725"/>
      <c r="D7" s="113" t="s">
        <v>3</v>
      </c>
      <c r="E7" s="77" t="str">
        <f>RENCANA!E6&amp;""</f>
        <v>MUH. NURSAHID, S.Pd.</v>
      </c>
      <c r="F7" s="72"/>
      <c r="G7" s="72"/>
      <c r="H7" s="73"/>
      <c r="I7" s="74" t="s">
        <v>2</v>
      </c>
      <c r="J7" s="75" t="s">
        <v>3</v>
      </c>
      <c r="K7" s="72" t="str">
        <f>RENCANA!K6&amp;""</f>
        <v>Drs. H. SOFIA NUR, M.Pd.</v>
      </c>
      <c r="L7" s="72"/>
      <c r="M7" s="72"/>
      <c r="N7" s="76"/>
    </row>
    <row r="8" spans="1:17">
      <c r="B8" s="724" t="s">
        <v>4</v>
      </c>
      <c r="C8" s="725"/>
      <c r="D8" s="113" t="s">
        <v>3</v>
      </c>
      <c r="E8" s="77" t="str">
        <f>RENCANA!E7&amp;""</f>
        <v>196907272002121002</v>
      </c>
      <c r="F8" s="72"/>
      <c r="G8" s="72" t="str">
        <f>RENCANA!H7&amp;""</f>
        <v/>
      </c>
      <c r="H8" s="77"/>
      <c r="I8" s="74" t="s">
        <v>4</v>
      </c>
      <c r="J8" s="75" t="s">
        <v>3</v>
      </c>
      <c r="K8" s="72" t="str">
        <f>RENCANA!K7&amp;""</f>
        <v>196609171992031001</v>
      </c>
      <c r="L8" s="72"/>
      <c r="M8" s="72"/>
      <c r="N8" s="76"/>
      <c r="O8" s="16"/>
      <c r="P8" s="16"/>
      <c r="Q8" s="16"/>
    </row>
    <row r="9" spans="1:17" ht="21.75" customHeight="1">
      <c r="B9" s="724" t="s">
        <v>5</v>
      </c>
      <c r="C9" s="725"/>
      <c r="D9" s="113" t="s">
        <v>3</v>
      </c>
      <c r="E9" s="753" t="str">
        <f>RENCANA!E8&amp;""</f>
        <v>PEMBINA IV.a TMT : 01-10-2014</v>
      </c>
      <c r="F9" s="754"/>
      <c r="G9" s="754"/>
      <c r="H9" s="675"/>
      <c r="I9" s="74" t="s">
        <v>5</v>
      </c>
      <c r="J9" s="75" t="s">
        <v>3</v>
      </c>
      <c r="K9" s="72" t="str">
        <f>RENCANA!K8&amp;""</f>
        <v>PEMBINA TK. I ( IV/b ) TMT : 01-04-2020</v>
      </c>
      <c r="L9" s="72"/>
      <c r="M9" s="72"/>
      <c r="N9" s="76"/>
      <c r="O9" s="16"/>
      <c r="P9" s="16"/>
      <c r="Q9" s="16"/>
    </row>
    <row r="10" spans="1:17">
      <c r="B10" s="724" t="s">
        <v>6</v>
      </c>
      <c r="C10" s="725"/>
      <c r="D10" s="113" t="s">
        <v>3</v>
      </c>
      <c r="E10" s="77" t="str">
        <f>RENCANA!E9&amp;""</f>
        <v>KEPALA MADRASAH</v>
      </c>
      <c r="F10" s="72" t="str">
        <f>RENCANA!G9&amp;""</f>
        <v/>
      </c>
      <c r="G10" s="72" t="str">
        <f>RENCANA!H9&amp;""</f>
        <v/>
      </c>
      <c r="H10" s="77"/>
      <c r="I10" s="74" t="s">
        <v>6</v>
      </c>
      <c r="J10" s="75" t="s">
        <v>3</v>
      </c>
      <c r="K10" s="72" t="str">
        <f>RENCANA!K9&amp;""</f>
        <v xml:space="preserve">KEPALA KANTOR </v>
      </c>
      <c r="L10" s="72"/>
      <c r="M10" s="72"/>
      <c r="N10" s="76"/>
      <c r="O10" s="16"/>
      <c r="P10" s="16"/>
      <c r="Q10" s="16"/>
    </row>
    <row r="11" spans="1:17" ht="27.75" customHeight="1">
      <c r="B11" s="724" t="s">
        <v>7</v>
      </c>
      <c r="C11" s="725"/>
      <c r="D11" s="113" t="s">
        <v>3</v>
      </c>
      <c r="E11" s="753" t="str">
        <f>RENCANA!E10&amp;""</f>
        <v>MTs NEGERI KOTA MAGELANG PROVINSI JAWA TENGAH</v>
      </c>
      <c r="F11" s="754"/>
      <c r="G11" s="754"/>
      <c r="H11" s="675"/>
      <c r="I11" s="74" t="s">
        <v>7</v>
      </c>
      <c r="J11" s="75" t="s">
        <v>3</v>
      </c>
      <c r="K11" s="687" t="str">
        <f>RENCANA!K10&amp;""</f>
        <v>KEPALA KANTOR KEMENTERIAN AGAMA KOTA MAGELANG PROVINSI JAWA TENGAH</v>
      </c>
      <c r="L11" s="687"/>
      <c r="M11" s="687"/>
      <c r="N11" s="688"/>
      <c r="O11" s="16"/>
      <c r="P11" s="16"/>
      <c r="Q11" s="16"/>
    </row>
    <row r="12" spans="1:17" ht="41.25" customHeight="1">
      <c r="B12" s="96" t="s">
        <v>8</v>
      </c>
      <c r="C12" s="587" t="s">
        <v>43</v>
      </c>
      <c r="D12" s="689"/>
      <c r="E12" s="592" t="s">
        <v>9</v>
      </c>
      <c r="F12" s="588"/>
      <c r="G12" s="591"/>
      <c r="H12" s="592" t="s">
        <v>37</v>
      </c>
      <c r="I12" s="591"/>
      <c r="J12" s="587" t="s">
        <v>10</v>
      </c>
      <c r="K12" s="588"/>
      <c r="L12" s="588"/>
      <c r="M12" s="588"/>
      <c r="N12" s="98" t="s">
        <v>11</v>
      </c>
      <c r="O12" s="16"/>
      <c r="P12" s="16"/>
      <c r="Q12" s="16"/>
    </row>
    <row r="13" spans="1:17" ht="18.75" customHeight="1">
      <c r="B13" s="78" t="s">
        <v>12</v>
      </c>
      <c r="C13" s="701" t="s">
        <v>13</v>
      </c>
      <c r="D13" s="702"/>
      <c r="E13" s="714" t="s">
        <v>14</v>
      </c>
      <c r="F13" s="715"/>
      <c r="G13" s="697"/>
      <c r="H13" s="714" t="s">
        <v>15</v>
      </c>
      <c r="I13" s="697"/>
      <c r="J13" s="714" t="s">
        <v>38</v>
      </c>
      <c r="K13" s="715"/>
      <c r="L13" s="715"/>
      <c r="M13" s="715"/>
      <c r="N13" s="79" t="s">
        <v>39</v>
      </c>
      <c r="O13" s="16"/>
      <c r="P13" s="16"/>
      <c r="Q13" s="16"/>
    </row>
    <row r="14" spans="1:17">
      <c r="B14" s="739" t="s">
        <v>16</v>
      </c>
      <c r="C14" s="717"/>
      <c r="D14" s="717"/>
      <c r="E14" s="717"/>
      <c r="F14" s="717"/>
      <c r="G14" s="717"/>
      <c r="H14" s="717"/>
      <c r="I14" s="717"/>
      <c r="J14" s="717"/>
      <c r="K14" s="717"/>
      <c r="L14" s="717"/>
      <c r="M14" s="717"/>
      <c r="N14" s="720"/>
      <c r="O14" s="16"/>
      <c r="P14" s="16"/>
      <c r="Q14" s="16"/>
    </row>
    <row r="15" spans="1:17" ht="28.5" customHeight="1">
      <c r="B15" s="726" t="str">
        <f>RENCANA!B14&amp;""</f>
        <v>1</v>
      </c>
      <c r="C15" s="690" t="str">
        <f>REVIEW!C15&amp;""</f>
        <v>Meningkatnya Aksesbilitas Pendidikan</v>
      </c>
      <c r="D15" s="691"/>
      <c r="E15" s="716" t="str">
        <f>REVIEW!F15&amp;""</f>
        <v>1.1 Pengelolaan Manajemen Sekolah dalam rangka pencapaian visi dan misi sekolah</v>
      </c>
      <c r="F15" s="717"/>
      <c r="G15" s="718"/>
      <c r="H15" s="696" t="s">
        <v>40</v>
      </c>
      <c r="I15" s="697"/>
      <c r="J15" s="698" t="str">
        <f>REVIEW!J15&amp;""</f>
        <v>Jumlah program</v>
      </c>
      <c r="K15" s="699"/>
      <c r="L15" s="699"/>
      <c r="M15" s="700"/>
      <c r="N15" s="80">
        <f>REVIEW!N15</f>
        <v>1</v>
      </c>
      <c r="O15" s="16"/>
      <c r="P15" s="16"/>
      <c r="Q15" s="16"/>
    </row>
    <row r="16" spans="1:17" ht="28.5" customHeight="1">
      <c r="B16" s="727"/>
      <c r="C16" s="692"/>
      <c r="D16" s="693"/>
      <c r="E16" s="719"/>
      <c r="F16" s="695"/>
      <c r="G16" s="720"/>
      <c r="H16" s="696" t="s">
        <v>41</v>
      </c>
      <c r="I16" s="697"/>
      <c r="J16" s="698" t="str">
        <f>REVIEW!J16&amp;""</f>
        <v>Persentase capaian program</v>
      </c>
      <c r="K16" s="699"/>
      <c r="L16" s="699"/>
      <c r="M16" s="700"/>
      <c r="N16" s="80" t="str">
        <f>REVIEW!N16</f>
        <v>100</v>
      </c>
      <c r="O16" s="16"/>
      <c r="P16" s="16"/>
      <c r="Q16" s="16"/>
    </row>
    <row r="17" spans="2:17" ht="28.5" customHeight="1">
      <c r="B17" s="728"/>
      <c r="C17" s="694"/>
      <c r="D17" s="695"/>
      <c r="E17" s="694"/>
      <c r="F17" s="721"/>
      <c r="G17" s="720"/>
      <c r="H17" s="696" t="s">
        <v>42</v>
      </c>
      <c r="I17" s="697"/>
      <c r="J17" s="698" t="str">
        <f>REVIEW!J17&amp;""</f>
        <v>Waktu Pelaksanaan</v>
      </c>
      <c r="K17" s="699"/>
      <c r="L17" s="699"/>
      <c r="M17" s="700"/>
      <c r="N17" s="80" t="str">
        <f>REVIEW!N17</f>
        <v>6 Bulan</v>
      </c>
      <c r="O17" s="16"/>
      <c r="P17" s="16"/>
      <c r="Q17" s="16"/>
    </row>
    <row r="18" spans="2:17" ht="28.5" customHeight="1">
      <c r="B18" s="727" t="str">
        <f>RENCANA!B17&amp;""</f>
        <v/>
      </c>
      <c r="C18" s="692" t="str">
        <f>REVIEW!C18&amp;""</f>
        <v>Meningkatnya Aksesbilitas Pendidikan</v>
      </c>
      <c r="D18" s="693"/>
      <c r="E18" s="716" t="str">
        <f>REVIEW!F18&amp;""</f>
        <v>1.2 Kepemimpinan dan Pengelolaan Sistem Informasi Manajemen Sekolah</v>
      </c>
      <c r="F18" s="717"/>
      <c r="G18" s="718"/>
      <c r="H18" s="696" t="s">
        <v>40</v>
      </c>
      <c r="I18" s="697"/>
      <c r="J18" s="698" t="str">
        <f>REVIEW!J18&amp;""</f>
        <v>Jumlah Pemanfaatan media sistem informasi (SIM)</v>
      </c>
      <c r="K18" s="699"/>
      <c r="L18" s="699"/>
      <c r="M18" s="700"/>
      <c r="N18" s="80">
        <f>REVIEW!N18</f>
        <v>4</v>
      </c>
      <c r="O18" s="17"/>
      <c r="P18" s="17"/>
      <c r="Q18" s="17"/>
    </row>
    <row r="19" spans="2:17" ht="28.5" customHeight="1">
      <c r="B19" s="727"/>
      <c r="C19" s="692"/>
      <c r="D19" s="693"/>
      <c r="E19" s="719"/>
      <c r="F19" s="695"/>
      <c r="G19" s="720"/>
      <c r="H19" s="696" t="s">
        <v>41</v>
      </c>
      <c r="I19" s="697"/>
      <c r="J19" s="698" t="str">
        <f>REVIEW!J19&amp;""</f>
        <v>Persentase pemanfaatan media informasi</v>
      </c>
      <c r="K19" s="699"/>
      <c r="L19" s="699"/>
      <c r="M19" s="700"/>
      <c r="N19" s="80" t="str">
        <f>REVIEW!N19</f>
        <v>100</v>
      </c>
      <c r="O19" s="17"/>
      <c r="P19" s="17"/>
      <c r="Q19" s="17"/>
    </row>
    <row r="20" spans="2:17" ht="28.5" customHeight="1">
      <c r="B20" s="740"/>
      <c r="C20" s="744"/>
      <c r="D20" s="745"/>
      <c r="E20" s="694"/>
      <c r="F20" s="721"/>
      <c r="G20" s="720"/>
      <c r="H20" s="696" t="s">
        <v>42</v>
      </c>
      <c r="I20" s="697"/>
      <c r="J20" s="698" t="str">
        <f>REVIEW!J20&amp;""</f>
        <v xml:space="preserve">Waktu Penyediaan Informasi </v>
      </c>
      <c r="K20" s="699"/>
      <c r="L20" s="699"/>
      <c r="M20" s="700"/>
      <c r="N20" s="80" t="str">
        <f>REVIEW!N20</f>
        <v>6 Bulan</v>
      </c>
      <c r="O20" s="16"/>
      <c r="P20" s="16"/>
      <c r="Q20" s="16"/>
    </row>
    <row r="21" spans="2:17" ht="28.5" customHeight="1">
      <c r="B21" s="729" t="str">
        <f>RENCANA!B20&amp;""</f>
        <v>2</v>
      </c>
      <c r="C21" s="731" t="str">
        <f>REVIEW!C21&amp;""</f>
        <v>Meningkatnya Kualitas Pendidikan</v>
      </c>
      <c r="D21" s="732"/>
      <c r="E21" s="735" t="str">
        <f>REVIEW!F21&amp;""</f>
        <v>2.1 Pelaksanaan Standar Nasional Pendidikan</v>
      </c>
      <c r="F21" s="734"/>
      <c r="G21" s="736"/>
      <c r="H21" s="696" t="s">
        <v>40</v>
      </c>
      <c r="I21" s="697"/>
      <c r="J21" s="698" t="str">
        <f>REVIEW!J21&amp;""</f>
        <v>Jumlah Standar Nasional Pendidikan</v>
      </c>
      <c r="K21" s="699"/>
      <c r="L21" s="699"/>
      <c r="M21" s="700"/>
      <c r="N21" s="80">
        <f>REVIEW!N21</f>
        <v>1</v>
      </c>
      <c r="O21" s="16"/>
      <c r="P21" s="16"/>
      <c r="Q21" s="16"/>
    </row>
    <row r="22" spans="2:17" ht="28.5" customHeight="1">
      <c r="B22" s="729"/>
      <c r="C22" s="731"/>
      <c r="D22" s="732"/>
      <c r="E22" s="735"/>
      <c r="F22" s="734"/>
      <c r="G22" s="736"/>
      <c r="H22" s="738" t="s">
        <v>41</v>
      </c>
      <c r="I22" s="697"/>
      <c r="J22" s="698" t="str">
        <f>REVIEW!J22&amp;""</f>
        <v>Ketercapaian SNP (Peta Mutu PMP/APM)</v>
      </c>
      <c r="K22" s="699"/>
      <c r="L22" s="699"/>
      <c r="M22" s="700"/>
      <c r="N22" s="80" t="str">
        <f>REVIEW!N22</f>
        <v>100</v>
      </c>
      <c r="O22" s="16"/>
      <c r="P22" s="16"/>
      <c r="Q22" s="16"/>
    </row>
    <row r="23" spans="2:17" ht="28.5" customHeight="1">
      <c r="B23" s="730"/>
      <c r="C23" s="733"/>
      <c r="D23" s="734"/>
      <c r="E23" s="733"/>
      <c r="F23" s="737"/>
      <c r="G23" s="736"/>
      <c r="H23" s="696" t="s">
        <v>42</v>
      </c>
      <c r="I23" s="697"/>
      <c r="J23" s="698" t="str">
        <f>REVIEW!J23&amp;""</f>
        <v>Waktu Pelaksanaan</v>
      </c>
      <c r="K23" s="699"/>
      <c r="L23" s="699"/>
      <c r="M23" s="700"/>
      <c r="N23" s="80" t="str">
        <f>REVIEW!N23</f>
        <v>6 Bulan</v>
      </c>
      <c r="O23" s="16"/>
      <c r="P23" s="16"/>
      <c r="Q23" s="16"/>
    </row>
    <row r="24" spans="2:17" ht="24.75" customHeight="1">
      <c r="B24" s="729" t="str">
        <f>RENCANA!B23&amp;""</f>
        <v/>
      </c>
      <c r="C24" s="731" t="str">
        <f>REVIEW!C24&amp;""</f>
        <v>Meningkatnya Kualitas Pendidikan</v>
      </c>
      <c r="D24" s="732"/>
      <c r="E24" s="735" t="str">
        <f>REVIEW!F24&amp;""</f>
        <v>2.2 Supervisi Kepada Guru dan Tenaga Kependidikan Berkelanjutan</v>
      </c>
      <c r="F24" s="734"/>
      <c r="G24" s="736"/>
      <c r="H24" s="696" t="s">
        <v>40</v>
      </c>
      <c r="I24" s="697"/>
      <c r="J24" s="698" t="str">
        <f>REVIEW!J24&amp;""</f>
        <v>Jumlah Kegiatan supervisi Guru dan Tendik</v>
      </c>
      <c r="K24" s="699"/>
      <c r="L24" s="699"/>
      <c r="M24" s="700"/>
      <c r="N24" s="80">
        <f>REVIEW!N24</f>
        <v>40</v>
      </c>
      <c r="O24" s="16"/>
      <c r="P24" s="16"/>
      <c r="Q24" s="16"/>
    </row>
    <row r="25" spans="2:17" ht="24.75" customHeight="1">
      <c r="B25" s="729"/>
      <c r="C25" s="731"/>
      <c r="D25" s="732"/>
      <c r="E25" s="735"/>
      <c r="F25" s="734"/>
      <c r="G25" s="736"/>
      <c r="H25" s="738" t="s">
        <v>41</v>
      </c>
      <c r="I25" s="741"/>
      <c r="J25" s="698" t="str">
        <f>REVIEW!J25&amp;""</f>
        <v>Capaian Aspek dalam melakukan Supervisi</v>
      </c>
      <c r="K25" s="699"/>
      <c r="L25" s="699"/>
      <c r="M25" s="700"/>
      <c r="N25" s="80" t="str">
        <f>REVIEW!N25</f>
        <v>100</v>
      </c>
      <c r="O25" s="16"/>
      <c r="P25" s="16"/>
      <c r="Q25" s="16"/>
    </row>
    <row r="26" spans="2:17" ht="24.75" customHeight="1">
      <c r="B26" s="751"/>
      <c r="C26" s="755"/>
      <c r="D26" s="717"/>
      <c r="E26" s="733"/>
      <c r="F26" s="737"/>
      <c r="G26" s="736"/>
      <c r="H26" s="703" t="s">
        <v>42</v>
      </c>
      <c r="I26" s="704"/>
      <c r="J26" s="698" t="str">
        <f>REVIEW!J26&amp;""</f>
        <v>Waktu Pelaksanaan</v>
      </c>
      <c r="K26" s="699"/>
      <c r="L26" s="699"/>
      <c r="M26" s="700"/>
      <c r="N26" s="80" t="str">
        <f>REVIEW!N26</f>
        <v>6 Bulan</v>
      </c>
      <c r="O26" s="16"/>
      <c r="P26" s="16"/>
      <c r="Q26" s="16"/>
    </row>
    <row r="27" spans="2:17" ht="24.75" customHeight="1">
      <c r="B27" s="727" t="str">
        <f>RENCANA!B26&amp;""</f>
        <v/>
      </c>
      <c r="C27" s="692" t="str">
        <f>REVIEW!C27&amp;""</f>
        <v>Meningkatnya Kualitas Pendidikan</v>
      </c>
      <c r="D27" s="693"/>
      <c r="E27" s="716" t="str">
        <f>REVIEW!F27&amp;""</f>
        <v>2.3 Pengawasan dan Evaluasi</v>
      </c>
      <c r="F27" s="717"/>
      <c r="G27" s="718"/>
      <c r="H27" s="696" t="s">
        <v>40</v>
      </c>
      <c r="I27" s="697"/>
      <c r="J27" s="698" t="str">
        <f>REVIEW!J27&amp;""</f>
        <v>Jumlah Kegiatan Pengawasan dan Evaluasi</v>
      </c>
      <c r="K27" s="699"/>
      <c r="L27" s="699"/>
      <c r="M27" s="700"/>
      <c r="N27" s="80">
        <f>REVIEW!N27</f>
        <v>3</v>
      </c>
      <c r="O27" s="16"/>
      <c r="P27" s="16"/>
      <c r="Q27" s="16"/>
    </row>
    <row r="28" spans="2:17" ht="24.75" customHeight="1">
      <c r="B28" s="727"/>
      <c r="C28" s="692"/>
      <c r="D28" s="693"/>
      <c r="E28" s="719"/>
      <c r="F28" s="695"/>
      <c r="G28" s="720"/>
      <c r="H28" s="738" t="s">
        <v>41</v>
      </c>
      <c r="I28" s="741"/>
      <c r="J28" s="698" t="str">
        <f>REVIEW!J28&amp;""</f>
        <v>Capaian Aspek Pengawasan dan Evaluasi</v>
      </c>
      <c r="K28" s="699"/>
      <c r="L28" s="699"/>
      <c r="M28" s="700"/>
      <c r="N28" s="80" t="str">
        <f>REVIEW!N28</f>
        <v>100</v>
      </c>
      <c r="O28" s="16"/>
      <c r="P28" s="16"/>
      <c r="Q28" s="16"/>
    </row>
    <row r="29" spans="2:17" ht="24.75" customHeight="1">
      <c r="B29" s="728"/>
      <c r="C29" s="694"/>
      <c r="D29" s="695"/>
      <c r="E29" s="694"/>
      <c r="F29" s="721"/>
      <c r="G29" s="720"/>
      <c r="H29" s="703" t="s">
        <v>42</v>
      </c>
      <c r="I29" s="704"/>
      <c r="J29" s="698" t="str">
        <f>REVIEW!J29&amp;""</f>
        <v>Waktu Pelaksanaan</v>
      </c>
      <c r="K29" s="699"/>
      <c r="L29" s="699"/>
      <c r="M29" s="700"/>
      <c r="N29" s="80" t="str">
        <f>REVIEW!N29</f>
        <v>6 Bulan</v>
      </c>
      <c r="O29" s="16"/>
      <c r="P29" s="16"/>
      <c r="Q29" s="16"/>
    </row>
    <row r="30" spans="2:17" ht="24.75" customHeight="1">
      <c r="B30" s="727" t="str">
        <f>RENCANA!B29&amp;""</f>
        <v/>
      </c>
      <c r="C30" s="692" t="str">
        <f>REVIEW!C30&amp;""</f>
        <v>Meningkatnya Kualitas Pendidikan</v>
      </c>
      <c r="D30" s="693"/>
      <c r="E30" s="716" t="str">
        <f>REVIEW!F30&amp;""</f>
        <v xml:space="preserve">2.4 Pelaksanaan Program Pengembangan Kewirausahaan </v>
      </c>
      <c r="F30" s="717"/>
      <c r="G30" s="718"/>
      <c r="H30" s="711" t="s">
        <v>40</v>
      </c>
      <c r="I30" s="697"/>
      <c r="J30" s="698" t="str">
        <f>REVIEW!J30&amp;""</f>
        <v>Capaian Keterlaksanaan Program Kewirausahaan</v>
      </c>
      <c r="K30" s="699"/>
      <c r="L30" s="699"/>
      <c r="M30" s="700"/>
      <c r="N30" s="80">
        <f>REVIEW!N30</f>
        <v>3</v>
      </c>
      <c r="O30" s="16"/>
      <c r="P30" s="16"/>
      <c r="Q30" s="16"/>
    </row>
    <row r="31" spans="2:17" ht="24.75" customHeight="1">
      <c r="B31" s="727"/>
      <c r="C31" s="692"/>
      <c r="D31" s="693"/>
      <c r="E31" s="719"/>
      <c r="F31" s="695"/>
      <c r="G31" s="720"/>
      <c r="H31" s="711" t="s">
        <v>41</v>
      </c>
      <c r="I31" s="697"/>
      <c r="J31" s="698" t="str">
        <f>REVIEW!J31&amp;""</f>
        <v>Persentase Capaian Pengembangan Kewirausahaan</v>
      </c>
      <c r="K31" s="699"/>
      <c r="L31" s="699"/>
      <c r="M31" s="700"/>
      <c r="N31" s="80" t="str">
        <f>REVIEW!N31</f>
        <v>100</v>
      </c>
      <c r="O31" s="16"/>
      <c r="P31" s="16"/>
      <c r="Q31" s="16"/>
    </row>
    <row r="32" spans="2:17" ht="24.75" customHeight="1">
      <c r="B32" s="728"/>
      <c r="C32" s="694"/>
      <c r="D32" s="695"/>
      <c r="E32" s="694"/>
      <c r="F32" s="721"/>
      <c r="G32" s="720"/>
      <c r="H32" s="711" t="s">
        <v>42</v>
      </c>
      <c r="I32" s="697"/>
      <c r="J32" s="698" t="str">
        <f>REVIEW!J32&amp;""</f>
        <v>Waktu Pelaksanaan</v>
      </c>
      <c r="K32" s="699"/>
      <c r="L32" s="699"/>
      <c r="M32" s="700"/>
      <c r="N32" s="80" t="str">
        <f>REVIEW!N32</f>
        <v>6 Bulan</v>
      </c>
      <c r="O32" s="16"/>
      <c r="P32" s="16"/>
      <c r="Q32" s="16"/>
    </row>
    <row r="33" spans="2:17" ht="24.75" customHeight="1">
      <c r="B33" s="727" t="str">
        <f>RENCANA!B32&amp;""</f>
        <v/>
      </c>
      <c r="C33" s="692" t="str">
        <f>REVIEW!C33&amp;""</f>
        <v>Meningkatnya Kualitas Pendidikan</v>
      </c>
      <c r="D33" s="693"/>
      <c r="E33" s="716" t="str">
        <f>REVIEW!F33&amp;""</f>
        <v>2.5 Peningkatan kompetensi, mutu dan jenjang karir guru</v>
      </c>
      <c r="F33" s="717"/>
      <c r="G33" s="718"/>
      <c r="H33" s="711" t="s">
        <v>40</v>
      </c>
      <c r="I33" s="697"/>
      <c r="J33" s="698" t="str">
        <f>REVIEW!J33&amp;""</f>
        <v>Jumlah guru melaksanakan PD dan PIKI</v>
      </c>
      <c r="K33" s="699"/>
      <c r="L33" s="699"/>
      <c r="M33" s="700"/>
      <c r="N33" s="80">
        <f>REVIEW!N33</f>
        <v>40</v>
      </c>
      <c r="O33" s="16"/>
      <c r="P33" s="16"/>
      <c r="Q33" s="16"/>
    </row>
    <row r="34" spans="2:17" ht="24.75" customHeight="1">
      <c r="B34" s="727"/>
      <c r="C34" s="692"/>
      <c r="D34" s="693"/>
      <c r="E34" s="719"/>
      <c r="F34" s="695"/>
      <c r="G34" s="720"/>
      <c r="H34" s="711" t="s">
        <v>41</v>
      </c>
      <c r="I34" s="697"/>
      <c r="J34" s="698" t="str">
        <f>REVIEW!J34&amp;""</f>
        <v>Persentase Capaian pelaksanaan PD dan PIKI</v>
      </c>
      <c r="K34" s="699"/>
      <c r="L34" s="699"/>
      <c r="M34" s="700"/>
      <c r="N34" s="80" t="str">
        <f>REVIEW!N34</f>
        <v>100</v>
      </c>
      <c r="O34" s="16"/>
      <c r="P34" s="16"/>
      <c r="Q34" s="16"/>
    </row>
    <row r="35" spans="2:17" ht="24.75" customHeight="1">
      <c r="B35" s="749"/>
      <c r="C35" s="742"/>
      <c r="D35" s="743"/>
      <c r="E35" s="694"/>
      <c r="F35" s="721"/>
      <c r="G35" s="720"/>
      <c r="H35" s="758" t="s">
        <v>42</v>
      </c>
      <c r="I35" s="704"/>
      <c r="J35" s="759" t="str">
        <f>REVIEW!J35&amp;""</f>
        <v>Waktu Pelaksanaan</v>
      </c>
      <c r="K35" s="760"/>
      <c r="L35" s="760"/>
      <c r="M35" s="761"/>
      <c r="N35" s="81" t="str">
        <f>REVIEW!N35</f>
        <v>6 Bulan</v>
      </c>
      <c r="O35" s="16"/>
      <c r="P35" s="16"/>
      <c r="Q35" s="16"/>
    </row>
    <row r="36" spans="2:17" ht="15.75" customHeight="1">
      <c r="B36" s="746" t="s">
        <v>17</v>
      </c>
      <c r="C36" s="747"/>
      <c r="D36" s="747"/>
      <c r="E36" s="747"/>
      <c r="F36" s="747"/>
      <c r="G36" s="747"/>
      <c r="H36" s="747"/>
      <c r="I36" s="747"/>
      <c r="J36" s="747"/>
      <c r="K36" s="747"/>
      <c r="L36" s="747"/>
      <c r="M36" s="747"/>
      <c r="N36" s="748"/>
      <c r="O36" s="16"/>
      <c r="P36" s="16"/>
      <c r="Q36" s="16"/>
    </row>
    <row r="37" spans="2:17">
      <c r="B37" s="727" t="str">
        <f>RENCANA!B36&amp;""</f>
        <v>1</v>
      </c>
      <c r="C37" s="692" t="str">
        <f>REVIEW!C37&amp;""</f>
        <v>Partisipasi Kegiatan organisasi Profesi</v>
      </c>
      <c r="D37" s="693"/>
      <c r="E37" s="716" t="str">
        <f>REVIEW!F37&amp;""</f>
        <v>1.1 Mengikuti kegiatan di MKKS sebagai Pengurus</v>
      </c>
      <c r="F37" s="717"/>
      <c r="G37" s="718"/>
      <c r="H37" s="711" t="s">
        <v>40</v>
      </c>
      <c r="I37" s="697"/>
      <c r="J37" s="698" t="str">
        <f>REVIEW!J37&amp;""</f>
        <v>Jumlah pertemuan rutin di MKKS</v>
      </c>
      <c r="K37" s="699"/>
      <c r="L37" s="699"/>
      <c r="M37" s="700"/>
      <c r="N37" s="80">
        <f>REVIEW!N37</f>
        <v>3</v>
      </c>
      <c r="O37" s="16"/>
      <c r="P37" s="16"/>
      <c r="Q37" s="16"/>
    </row>
    <row r="38" spans="2:17">
      <c r="B38" s="727"/>
      <c r="C38" s="692"/>
      <c r="D38" s="693"/>
      <c r="E38" s="719"/>
      <c r="F38" s="695"/>
      <c r="G38" s="720"/>
      <c r="H38" s="711" t="s">
        <v>41</v>
      </c>
      <c r="I38" s="697"/>
      <c r="J38" s="698" t="str">
        <f>REVIEW!J38&amp;""</f>
        <v>Persentase pertemuan di MKKS</v>
      </c>
      <c r="K38" s="699"/>
      <c r="L38" s="699"/>
      <c r="M38" s="700"/>
      <c r="N38" s="80" t="str">
        <f>REVIEW!N38</f>
        <v>100</v>
      </c>
      <c r="O38" s="16"/>
      <c r="P38" s="16"/>
      <c r="Q38" s="16"/>
    </row>
    <row r="39" spans="2:17">
      <c r="B39" s="728"/>
      <c r="C39" s="694"/>
      <c r="D39" s="695"/>
      <c r="E39" s="694"/>
      <c r="F39" s="721"/>
      <c r="G39" s="720"/>
      <c r="H39" s="758" t="s">
        <v>42</v>
      </c>
      <c r="I39" s="704"/>
      <c r="J39" s="759" t="str">
        <f>REVIEW!J39&amp;""</f>
        <v>Waktu Pelaksanaan</v>
      </c>
      <c r="K39" s="760"/>
      <c r="L39" s="760"/>
      <c r="M39" s="761"/>
      <c r="N39" s="81" t="str">
        <f>REVIEW!N39</f>
        <v>3 Bulan</v>
      </c>
      <c r="O39" s="16"/>
      <c r="P39" s="16"/>
      <c r="Q39" s="16"/>
    </row>
    <row r="40" spans="2:17">
      <c r="B40" s="762" t="str">
        <f>RENCANA!B39&amp;""</f>
        <v>2</v>
      </c>
      <c r="C40" s="765" t="str">
        <f>REVIEW!C40&amp;""</f>
        <v>Partisipasi Kegiatan dalam lingkup Pendidikan</v>
      </c>
      <c r="D40" s="766"/>
      <c r="E40" s="767" t="str">
        <f>REVIEW!F40&amp;""</f>
        <v>2.1 Mengikuti kegiatan Seminar sebagai Peserta dan atau Nara Sumber</v>
      </c>
      <c r="F40" s="768"/>
      <c r="G40" s="769"/>
      <c r="H40" s="772" t="s">
        <v>40</v>
      </c>
      <c r="I40" s="773"/>
      <c r="J40" s="708" t="str">
        <f>REVIEW!J40&amp;""</f>
        <v>Jumlah kegiatan seminar</v>
      </c>
      <c r="K40" s="709"/>
      <c r="L40" s="709"/>
      <c r="M40" s="710"/>
      <c r="N40" s="305">
        <f>REVIEW!N40</f>
        <v>2</v>
      </c>
      <c r="O40" s="16"/>
      <c r="P40" s="16"/>
      <c r="Q40" s="16"/>
    </row>
    <row r="41" spans="2:17">
      <c r="B41" s="763"/>
      <c r="C41" s="692"/>
      <c r="D41" s="693"/>
      <c r="E41" s="719"/>
      <c r="F41" s="695"/>
      <c r="G41" s="720"/>
      <c r="H41" s="711" t="s">
        <v>41</v>
      </c>
      <c r="I41" s="697"/>
      <c r="J41" s="698" t="str">
        <f>REVIEW!J41&amp;""</f>
        <v>Persentase pertemuan di MKKS</v>
      </c>
      <c r="K41" s="699"/>
      <c r="L41" s="699"/>
      <c r="M41" s="700"/>
      <c r="N41" s="306" t="str">
        <f>REVIEW!N41</f>
        <v>100</v>
      </c>
      <c r="O41" s="16"/>
      <c r="P41" s="16"/>
      <c r="Q41" s="16"/>
    </row>
    <row r="42" spans="2:17">
      <c r="B42" s="764"/>
      <c r="C42" s="742"/>
      <c r="D42" s="743"/>
      <c r="E42" s="742"/>
      <c r="F42" s="770"/>
      <c r="G42" s="771"/>
      <c r="H42" s="712" t="s">
        <v>42</v>
      </c>
      <c r="I42" s="713"/>
      <c r="J42" s="705" t="str">
        <f>REVIEW!J42&amp;""</f>
        <v>Waktu Pelaksanaan</v>
      </c>
      <c r="K42" s="706"/>
      <c r="L42" s="706"/>
      <c r="M42" s="707"/>
      <c r="N42" s="307" t="str">
        <f>REVIEW!N42</f>
        <v>2 Bulan</v>
      </c>
      <c r="O42" s="16"/>
      <c r="P42" s="16"/>
      <c r="Q42" s="16"/>
    </row>
    <row r="43" spans="2:17" ht="15.75" customHeight="1">
      <c r="B43" s="66"/>
      <c r="C43" s="82"/>
      <c r="D43" s="82"/>
      <c r="E43" s="66"/>
      <c r="F43" s="66"/>
      <c r="G43" s="66"/>
      <c r="H43" s="66"/>
      <c r="I43" s="66"/>
      <c r="J43" s="66"/>
      <c r="K43" s="66"/>
      <c r="L43" s="66"/>
      <c r="M43" s="66"/>
      <c r="N43" s="66"/>
      <c r="O43" s="16"/>
      <c r="P43" s="16"/>
      <c r="Q43" s="16"/>
    </row>
    <row r="44" spans="2:17" ht="15.75" customHeight="1">
      <c r="B44" s="66"/>
      <c r="C44" s="82"/>
      <c r="D44" s="82"/>
      <c r="E44" s="66"/>
      <c r="F44" s="66"/>
      <c r="G44" s="66"/>
      <c r="H44" s="66"/>
      <c r="I44" s="66"/>
      <c r="J44" s="66"/>
      <c r="K44" s="66"/>
      <c r="L44" s="66"/>
      <c r="M44" s="66"/>
      <c r="N44" s="66"/>
      <c r="O44" s="16"/>
      <c r="P44" s="16"/>
      <c r="Q44" s="16"/>
    </row>
    <row r="45" spans="2:17" ht="15.75" customHeight="1">
      <c r="B45" s="66"/>
      <c r="C45" s="82"/>
      <c r="D45" s="82"/>
      <c r="E45" s="66"/>
      <c r="F45" s="66"/>
      <c r="G45" s="66"/>
      <c r="H45" s="66"/>
      <c r="I45" s="66"/>
      <c r="J45" s="66"/>
      <c r="K45" s="686" t="str">
        <f>REVIEW!N45</f>
        <v>Kota Magelang, 01 Juli 2021</v>
      </c>
      <c r="L45" s="686"/>
      <c r="M45" s="686"/>
      <c r="N45" s="66"/>
      <c r="O45" s="16"/>
      <c r="P45" s="16"/>
      <c r="Q45" s="16"/>
    </row>
    <row r="46" spans="2:17" ht="15.75" customHeight="1">
      <c r="B46" s="66"/>
      <c r="C46" s="66"/>
      <c r="D46" s="66"/>
      <c r="E46" s="686" t="s">
        <v>1</v>
      </c>
      <c r="F46" s="686"/>
      <c r="G46" s="686"/>
      <c r="H46" s="66"/>
      <c r="I46" s="66"/>
      <c r="J46" s="66"/>
      <c r="K46" s="686" t="s">
        <v>0</v>
      </c>
      <c r="L46" s="686"/>
      <c r="M46" s="686"/>
      <c r="N46" s="66"/>
      <c r="O46" s="16"/>
      <c r="P46" s="16"/>
      <c r="Q46" s="16"/>
    </row>
    <row r="47" spans="2:17" ht="15.75" customHeight="1">
      <c r="B47" s="66"/>
      <c r="C47" s="66"/>
      <c r="D47" s="66"/>
      <c r="E47" s="309"/>
      <c r="F47" s="309"/>
      <c r="G47" s="309"/>
      <c r="H47" s="66"/>
      <c r="I47" s="66"/>
      <c r="J47" s="66"/>
      <c r="K47" s="309"/>
      <c r="L47" s="309"/>
      <c r="M47" s="309"/>
      <c r="N47" s="66"/>
      <c r="O47" s="16"/>
      <c r="P47" s="16"/>
      <c r="Q47" s="16"/>
    </row>
    <row r="48" spans="2:17" ht="15.75" customHeight="1">
      <c r="B48" s="66"/>
      <c r="C48" s="66"/>
      <c r="D48" s="66"/>
      <c r="E48" s="66"/>
      <c r="F48" s="66"/>
      <c r="G48" s="66"/>
      <c r="H48" s="69"/>
      <c r="I48" s="66"/>
      <c r="J48" s="66"/>
      <c r="K48" s="66"/>
      <c r="L48" s="66"/>
      <c r="M48" s="66"/>
      <c r="N48" s="66"/>
      <c r="O48" s="16"/>
      <c r="P48" s="16"/>
      <c r="Q48" s="16"/>
    </row>
    <row r="49" spans="2:17" ht="15.75" customHeight="1">
      <c r="B49" s="66"/>
      <c r="C49" s="66"/>
      <c r="D49" s="66"/>
      <c r="E49" s="685" t="str">
        <f>K7</f>
        <v>Drs. H. SOFIA NUR, M.Pd.</v>
      </c>
      <c r="F49" s="685"/>
      <c r="G49" s="685"/>
      <c r="H49" s="66"/>
      <c r="I49" s="66"/>
      <c r="J49" s="66"/>
      <c r="K49" s="685" t="str">
        <f>E7&amp;""</f>
        <v>MUH. NURSAHID, S.Pd.</v>
      </c>
      <c r="L49" s="685"/>
      <c r="M49" s="685"/>
      <c r="N49" s="66"/>
      <c r="O49" s="16"/>
      <c r="P49" s="16"/>
      <c r="Q49" s="16"/>
    </row>
    <row r="50" spans="2:17" s="492" customFormat="1" ht="15.75" customHeight="1">
      <c r="B50" s="491"/>
      <c r="C50" s="491"/>
      <c r="D50" s="491"/>
      <c r="E50" s="756" t="str">
        <f>"NIP."&amp;K8&amp;""</f>
        <v>NIP.196609171992031001</v>
      </c>
      <c r="F50" s="757"/>
      <c r="G50" s="757"/>
      <c r="H50" s="491"/>
      <c r="I50" s="491"/>
      <c r="J50" s="491"/>
      <c r="K50" s="756" t="str">
        <f>"NIP."&amp;E8&amp;""&amp;""</f>
        <v>NIP.196907272002121002</v>
      </c>
      <c r="L50" s="757"/>
      <c r="M50" s="757"/>
      <c r="N50" s="491"/>
    </row>
    <row r="51" spans="2:17" ht="15.75" customHeight="1">
      <c r="B51" s="66"/>
      <c r="C51" s="66"/>
      <c r="D51" s="66"/>
      <c r="E51" s="110"/>
      <c r="F51" s="66"/>
      <c r="G51" s="69"/>
      <c r="H51" s="83"/>
      <c r="I51" s="66"/>
      <c r="J51" s="66"/>
      <c r="K51" s="66"/>
      <c r="L51" s="66"/>
      <c r="M51" s="66"/>
      <c r="N51" s="66"/>
      <c r="O51" s="16"/>
      <c r="P51" s="16"/>
      <c r="Q51" s="16"/>
    </row>
    <row r="52" spans="2:17" ht="15.75" customHeight="1">
      <c r="B52" s="16"/>
      <c r="C52" s="16"/>
      <c r="D52" s="16"/>
      <c r="E52" s="16"/>
      <c r="F52" s="16"/>
      <c r="G52" s="16"/>
      <c r="H52" s="16"/>
      <c r="I52" s="16"/>
      <c r="J52" s="16"/>
      <c r="K52" s="16"/>
      <c r="L52" s="16"/>
      <c r="M52" s="16"/>
      <c r="N52" s="16"/>
      <c r="O52" s="16"/>
      <c r="P52" s="16"/>
      <c r="Q52" s="16"/>
    </row>
    <row r="53" spans="2:17" ht="15.75" customHeight="1">
      <c r="B53" s="16"/>
      <c r="C53" s="16"/>
      <c r="D53" s="16"/>
      <c r="E53" s="16"/>
      <c r="F53" s="16"/>
      <c r="G53" s="16"/>
      <c r="H53" s="16"/>
      <c r="I53" s="16"/>
      <c r="J53" s="16"/>
      <c r="K53" s="16"/>
      <c r="L53" s="16"/>
      <c r="M53" s="16"/>
      <c r="N53" s="16"/>
      <c r="O53" s="16"/>
      <c r="P53" s="16"/>
      <c r="Q53" s="16"/>
    </row>
    <row r="54" spans="2:17" ht="15.75" customHeight="1">
      <c r="B54" s="16"/>
      <c r="C54" s="16"/>
      <c r="D54" s="16"/>
      <c r="E54" s="16"/>
      <c r="F54" s="16"/>
      <c r="G54" s="16"/>
      <c r="H54" s="16"/>
      <c r="I54" s="16"/>
      <c r="J54" s="16"/>
      <c r="K54" s="16"/>
      <c r="L54" s="16"/>
      <c r="M54" s="16"/>
      <c r="N54" s="16"/>
      <c r="O54" s="16"/>
      <c r="P54" s="16"/>
      <c r="Q54" s="16"/>
    </row>
    <row r="55" spans="2:17" ht="15.75" customHeight="1">
      <c r="B55" s="16"/>
      <c r="C55" s="16"/>
      <c r="D55" s="16"/>
      <c r="E55" s="16"/>
      <c r="F55" s="16"/>
      <c r="G55" s="16"/>
      <c r="H55" s="16"/>
      <c r="I55" s="16"/>
      <c r="J55" s="16"/>
      <c r="K55" s="16"/>
      <c r="L55" s="16"/>
      <c r="M55" s="16"/>
      <c r="N55" s="16"/>
      <c r="O55" s="16"/>
      <c r="P55" s="16"/>
      <c r="Q55" s="16"/>
    </row>
    <row r="56" spans="2:17" ht="15.75" customHeight="1">
      <c r="B56" s="16"/>
      <c r="C56" s="16"/>
      <c r="D56" s="16"/>
      <c r="E56" s="16"/>
      <c r="F56" s="16"/>
      <c r="G56" s="16"/>
      <c r="H56" s="16"/>
      <c r="I56" s="16"/>
      <c r="J56" s="16"/>
      <c r="K56" s="16"/>
      <c r="L56" s="16"/>
      <c r="M56" s="16"/>
      <c r="N56" s="16"/>
      <c r="O56" s="16"/>
      <c r="P56" s="16"/>
      <c r="Q56" s="16"/>
    </row>
    <row r="57" spans="2:17" ht="15.75" customHeight="1">
      <c r="B57" s="16"/>
      <c r="C57" s="16"/>
      <c r="D57" s="16"/>
      <c r="E57" s="16"/>
      <c r="F57" s="16"/>
      <c r="G57" s="16"/>
      <c r="H57" s="16"/>
      <c r="I57" s="16"/>
      <c r="J57" s="16"/>
      <c r="K57" s="16"/>
      <c r="L57" s="16"/>
      <c r="M57" s="16"/>
      <c r="N57" s="16"/>
      <c r="O57" s="16"/>
      <c r="P57" s="16"/>
      <c r="Q57" s="16"/>
    </row>
    <row r="58" spans="2:17" ht="15.75" customHeight="1">
      <c r="B58" s="16"/>
      <c r="C58" s="16"/>
      <c r="D58" s="16"/>
      <c r="E58" s="16"/>
      <c r="F58" s="16"/>
      <c r="G58" s="16"/>
      <c r="H58" s="16"/>
      <c r="I58" s="16"/>
      <c r="J58" s="16"/>
      <c r="K58" s="16"/>
      <c r="L58" s="16"/>
      <c r="M58" s="16"/>
      <c r="N58" s="16"/>
      <c r="O58" s="16"/>
      <c r="P58" s="16"/>
      <c r="Q58" s="16"/>
    </row>
    <row r="59" spans="2:17" ht="15.75" customHeight="1">
      <c r="B59" s="16"/>
      <c r="C59" s="16"/>
      <c r="D59" s="16"/>
      <c r="E59" s="16"/>
      <c r="F59" s="16"/>
      <c r="G59" s="16"/>
      <c r="H59" s="16"/>
      <c r="I59" s="16"/>
      <c r="J59" s="16"/>
      <c r="K59" s="16"/>
      <c r="L59" s="16"/>
      <c r="M59" s="16"/>
      <c r="N59" s="16"/>
      <c r="O59" s="16"/>
      <c r="P59" s="16"/>
      <c r="Q59" s="16"/>
    </row>
    <row r="60" spans="2:17" ht="15.75" customHeight="1">
      <c r="B60" s="16"/>
      <c r="C60" s="16"/>
      <c r="D60" s="16"/>
      <c r="E60" s="16"/>
      <c r="F60" s="16"/>
      <c r="G60" s="16"/>
      <c r="H60" s="16"/>
      <c r="I60" s="16"/>
      <c r="J60" s="16"/>
      <c r="K60" s="16"/>
      <c r="L60" s="16"/>
      <c r="M60" s="16"/>
      <c r="N60" s="16"/>
      <c r="O60" s="16"/>
      <c r="P60" s="16"/>
      <c r="Q60" s="16"/>
    </row>
    <row r="61" spans="2:17" ht="15.75" customHeight="1">
      <c r="B61" s="16"/>
      <c r="C61" s="16"/>
      <c r="D61" s="16"/>
      <c r="E61" s="16"/>
      <c r="F61" s="16"/>
      <c r="G61" s="16"/>
      <c r="H61" s="16"/>
      <c r="I61" s="16"/>
      <c r="J61" s="16"/>
      <c r="K61" s="16"/>
      <c r="L61" s="16"/>
      <c r="M61" s="16"/>
      <c r="N61" s="16"/>
      <c r="O61" s="16"/>
      <c r="P61" s="16"/>
      <c r="Q61" s="16"/>
    </row>
    <row r="62" spans="2:17" ht="15.75" customHeight="1">
      <c r="B62" s="16"/>
      <c r="C62" s="16"/>
      <c r="D62" s="16"/>
      <c r="E62" s="16"/>
      <c r="F62" s="16"/>
      <c r="G62" s="16"/>
      <c r="H62" s="16"/>
      <c r="I62" s="16"/>
      <c r="J62" s="16"/>
      <c r="K62" s="16"/>
      <c r="L62" s="16"/>
      <c r="M62" s="16"/>
      <c r="N62" s="16"/>
      <c r="O62" s="16"/>
      <c r="P62" s="16"/>
      <c r="Q62" s="16"/>
    </row>
    <row r="63" spans="2:17" ht="15.75" customHeight="1">
      <c r="B63" s="16"/>
      <c r="C63" s="16"/>
      <c r="D63" s="16"/>
      <c r="E63" s="16"/>
      <c r="F63" s="16"/>
      <c r="G63" s="16"/>
      <c r="H63" s="16"/>
      <c r="I63" s="16"/>
      <c r="J63" s="16"/>
      <c r="K63" s="16"/>
      <c r="L63" s="16"/>
      <c r="M63" s="16"/>
      <c r="N63" s="16"/>
      <c r="O63" s="16"/>
      <c r="P63" s="16"/>
      <c r="Q63" s="16"/>
    </row>
    <row r="64" spans="2:17" ht="15.75" customHeight="1">
      <c r="B64" s="16"/>
      <c r="C64" s="16"/>
      <c r="D64" s="16"/>
      <c r="E64" s="16"/>
      <c r="F64" s="16"/>
      <c r="G64" s="16"/>
      <c r="H64" s="16"/>
      <c r="I64" s="16"/>
      <c r="J64" s="16"/>
      <c r="K64" s="16"/>
      <c r="L64" s="16"/>
      <c r="M64" s="16"/>
      <c r="N64" s="16"/>
      <c r="O64" s="16"/>
      <c r="P64" s="16"/>
      <c r="Q64" s="16"/>
    </row>
    <row r="65" spans="2:17" ht="15.75" customHeight="1">
      <c r="B65" s="16"/>
      <c r="C65" s="16"/>
      <c r="D65" s="16"/>
      <c r="E65" s="16"/>
      <c r="F65" s="16"/>
      <c r="G65" s="16"/>
      <c r="H65" s="16"/>
      <c r="I65" s="16"/>
      <c r="J65" s="16"/>
      <c r="K65" s="16"/>
      <c r="L65" s="16"/>
      <c r="M65" s="16"/>
      <c r="N65" s="16"/>
      <c r="O65" s="16"/>
      <c r="P65" s="16"/>
      <c r="Q65" s="16"/>
    </row>
    <row r="66" spans="2:17" ht="15.75" customHeight="1">
      <c r="B66" s="16"/>
      <c r="C66" s="16"/>
      <c r="D66" s="16"/>
      <c r="E66" s="16"/>
      <c r="F66" s="16"/>
      <c r="G66" s="16"/>
      <c r="H66" s="16"/>
      <c r="I66" s="16"/>
      <c r="J66" s="16"/>
      <c r="K66" s="16"/>
      <c r="L66" s="16"/>
      <c r="M66" s="16"/>
      <c r="N66" s="16"/>
      <c r="O66" s="16"/>
      <c r="P66" s="16"/>
      <c r="Q66" s="16"/>
    </row>
    <row r="67" spans="2:17" ht="15.75" customHeight="1">
      <c r="B67" s="16"/>
      <c r="C67" s="16"/>
      <c r="D67" s="16"/>
      <c r="E67" s="16"/>
      <c r="F67" s="16"/>
      <c r="G67" s="16"/>
      <c r="H67" s="16"/>
      <c r="I67" s="16"/>
      <c r="J67" s="16"/>
      <c r="K67" s="16"/>
      <c r="L67" s="16"/>
      <c r="M67" s="16"/>
      <c r="N67" s="16"/>
      <c r="O67" s="16"/>
      <c r="P67" s="16"/>
      <c r="Q67" s="16"/>
    </row>
    <row r="68" spans="2:17" ht="15.75" customHeight="1">
      <c r="B68" s="16"/>
      <c r="C68" s="16"/>
      <c r="D68" s="16"/>
      <c r="E68" s="16"/>
      <c r="F68" s="16"/>
      <c r="G68" s="16"/>
      <c r="H68" s="16"/>
      <c r="I68" s="16"/>
      <c r="J68" s="16"/>
      <c r="K68" s="16"/>
      <c r="L68" s="16"/>
      <c r="M68" s="16"/>
      <c r="N68" s="16"/>
      <c r="O68" s="16"/>
      <c r="P68" s="16"/>
      <c r="Q68" s="16"/>
    </row>
    <row r="69" spans="2:17" ht="15.75" customHeight="1">
      <c r="B69" s="16"/>
      <c r="C69" s="16"/>
      <c r="D69" s="16"/>
      <c r="E69" s="16"/>
      <c r="F69" s="16"/>
      <c r="G69" s="16"/>
      <c r="H69" s="16"/>
      <c r="I69" s="16"/>
      <c r="J69" s="16"/>
      <c r="K69" s="16"/>
      <c r="L69" s="16"/>
      <c r="M69" s="16"/>
      <c r="N69" s="16"/>
      <c r="O69" s="16"/>
      <c r="P69" s="16"/>
      <c r="Q69" s="16"/>
    </row>
    <row r="70" spans="2:17" ht="15.75" customHeight="1">
      <c r="B70" s="16"/>
      <c r="C70" s="16"/>
      <c r="D70" s="16"/>
      <c r="E70" s="16"/>
      <c r="F70" s="16"/>
      <c r="G70" s="16"/>
      <c r="H70" s="16"/>
      <c r="I70" s="16"/>
      <c r="J70" s="16"/>
      <c r="K70" s="16"/>
      <c r="L70" s="16"/>
      <c r="M70" s="16"/>
      <c r="N70" s="16"/>
      <c r="O70" s="16"/>
      <c r="P70" s="16"/>
      <c r="Q70" s="16"/>
    </row>
    <row r="71" spans="2:17" ht="15.75" customHeight="1">
      <c r="B71" s="16"/>
      <c r="C71" s="16"/>
      <c r="D71" s="16"/>
      <c r="E71" s="16"/>
      <c r="F71" s="16"/>
      <c r="G71" s="16"/>
      <c r="H71" s="16"/>
      <c r="I71" s="16"/>
      <c r="J71" s="16"/>
      <c r="K71" s="16"/>
      <c r="L71" s="16"/>
      <c r="M71" s="16"/>
      <c r="N71" s="16"/>
      <c r="O71" s="16"/>
      <c r="P71" s="16"/>
      <c r="Q71" s="16"/>
    </row>
    <row r="72" spans="2:17" ht="15.75" customHeight="1">
      <c r="B72" s="16"/>
      <c r="C72" s="16"/>
      <c r="D72" s="16"/>
      <c r="E72" s="16"/>
      <c r="F72" s="16"/>
      <c r="G72" s="16"/>
      <c r="H72" s="16"/>
      <c r="I72" s="16"/>
      <c r="J72" s="16"/>
      <c r="K72" s="16"/>
      <c r="L72" s="16"/>
      <c r="M72" s="16"/>
      <c r="N72" s="16"/>
      <c r="O72" s="16"/>
      <c r="P72" s="16"/>
      <c r="Q72" s="16"/>
    </row>
    <row r="73" spans="2:17" ht="15.75" customHeight="1">
      <c r="B73" s="16"/>
      <c r="C73" s="16"/>
      <c r="D73" s="16"/>
      <c r="E73" s="16"/>
      <c r="F73" s="16"/>
      <c r="G73" s="16"/>
      <c r="H73" s="16"/>
      <c r="I73" s="16"/>
      <c r="J73" s="16"/>
      <c r="K73" s="16"/>
      <c r="L73" s="16"/>
      <c r="M73" s="16"/>
      <c r="N73" s="16"/>
      <c r="O73" s="16"/>
      <c r="P73" s="16"/>
      <c r="Q73" s="16"/>
    </row>
    <row r="74" spans="2:17" ht="15.75" customHeight="1">
      <c r="B74" s="16"/>
      <c r="C74" s="16"/>
      <c r="D74" s="16"/>
      <c r="E74" s="16"/>
      <c r="F74" s="16"/>
      <c r="G74" s="16"/>
      <c r="H74" s="16"/>
      <c r="I74" s="16"/>
      <c r="J74" s="16"/>
      <c r="K74" s="16"/>
      <c r="L74" s="16"/>
      <c r="M74" s="16"/>
      <c r="N74" s="16"/>
      <c r="O74" s="16"/>
      <c r="P74" s="16"/>
      <c r="Q74" s="16"/>
    </row>
    <row r="75" spans="2:17" ht="15.75" customHeight="1">
      <c r="B75" s="16"/>
      <c r="C75" s="16"/>
      <c r="D75" s="16"/>
      <c r="E75" s="16"/>
      <c r="F75" s="16"/>
      <c r="G75" s="16"/>
      <c r="H75" s="16"/>
      <c r="I75" s="16"/>
      <c r="J75" s="16"/>
      <c r="K75" s="16"/>
      <c r="L75" s="16"/>
      <c r="M75" s="16"/>
      <c r="N75" s="16"/>
      <c r="O75" s="16"/>
      <c r="P75" s="16"/>
      <c r="Q75" s="16"/>
    </row>
    <row r="76" spans="2:17" ht="15.75" customHeight="1">
      <c r="B76" s="16"/>
      <c r="C76" s="16"/>
      <c r="D76" s="16"/>
      <c r="E76" s="16"/>
      <c r="F76" s="16"/>
      <c r="G76" s="16"/>
      <c r="H76" s="16"/>
      <c r="I76" s="16"/>
      <c r="J76" s="16"/>
      <c r="K76" s="16"/>
      <c r="L76" s="16"/>
      <c r="M76" s="16"/>
      <c r="N76" s="16"/>
      <c r="O76" s="16"/>
      <c r="P76" s="16"/>
      <c r="Q76" s="16"/>
    </row>
    <row r="77" spans="2:17" ht="15.75" customHeight="1">
      <c r="B77" s="16"/>
      <c r="C77" s="16"/>
      <c r="D77" s="16"/>
      <c r="E77" s="16"/>
      <c r="F77" s="16"/>
      <c r="G77" s="16"/>
      <c r="H77" s="16"/>
      <c r="I77" s="16"/>
      <c r="J77" s="16"/>
      <c r="K77" s="16"/>
      <c r="L77" s="16"/>
      <c r="M77" s="16"/>
      <c r="N77" s="16"/>
      <c r="O77" s="16"/>
      <c r="P77" s="16"/>
      <c r="Q77" s="16"/>
    </row>
    <row r="78" spans="2:17" ht="15.75" customHeight="1">
      <c r="B78" s="16"/>
      <c r="C78" s="16"/>
      <c r="D78" s="16"/>
      <c r="E78" s="16"/>
      <c r="F78" s="16"/>
      <c r="G78" s="16"/>
      <c r="H78" s="16"/>
      <c r="I78" s="16"/>
      <c r="J78" s="16"/>
      <c r="K78" s="16"/>
      <c r="L78" s="16"/>
      <c r="M78" s="16"/>
      <c r="N78" s="16"/>
      <c r="O78" s="16"/>
      <c r="P78" s="16"/>
      <c r="Q78" s="16"/>
    </row>
    <row r="79" spans="2:17" ht="15.75" customHeight="1">
      <c r="B79" s="16"/>
      <c r="C79" s="16"/>
      <c r="D79" s="16"/>
      <c r="E79" s="16"/>
      <c r="F79" s="16"/>
      <c r="G79" s="16"/>
      <c r="H79" s="16"/>
      <c r="I79" s="16"/>
      <c r="J79" s="16"/>
      <c r="K79" s="16"/>
      <c r="L79" s="16"/>
      <c r="M79" s="16"/>
      <c r="N79" s="16"/>
      <c r="O79" s="16"/>
      <c r="P79" s="16"/>
      <c r="Q79" s="16"/>
    </row>
    <row r="80" spans="2:17" ht="15.75" customHeight="1">
      <c r="B80" s="16"/>
      <c r="C80" s="16"/>
      <c r="D80" s="16"/>
      <c r="E80" s="16"/>
      <c r="F80" s="16"/>
      <c r="G80" s="16"/>
      <c r="H80" s="16"/>
      <c r="I80" s="16"/>
      <c r="J80" s="16"/>
      <c r="K80" s="16"/>
      <c r="L80" s="16"/>
      <c r="M80" s="16"/>
      <c r="N80" s="16"/>
      <c r="O80" s="16"/>
      <c r="P80" s="16"/>
      <c r="Q80" s="16"/>
    </row>
    <row r="81" spans="2:17" ht="15.75" customHeight="1">
      <c r="B81" s="16"/>
      <c r="C81" s="16"/>
      <c r="D81" s="16"/>
      <c r="E81" s="16"/>
      <c r="F81" s="16"/>
      <c r="G81" s="16"/>
      <c r="H81" s="16"/>
      <c r="I81" s="16"/>
      <c r="J81" s="16"/>
      <c r="K81" s="16"/>
      <c r="L81" s="16"/>
      <c r="M81" s="16"/>
      <c r="N81" s="16"/>
      <c r="O81" s="16"/>
      <c r="P81" s="16"/>
      <c r="Q81" s="16"/>
    </row>
    <row r="82" spans="2:17" ht="15.75" customHeight="1">
      <c r="B82" s="16"/>
      <c r="C82" s="16"/>
      <c r="D82" s="16"/>
      <c r="E82" s="16"/>
      <c r="F82" s="16"/>
      <c r="G82" s="16"/>
      <c r="H82" s="16"/>
      <c r="I82" s="16"/>
      <c r="J82" s="16"/>
      <c r="K82" s="16"/>
      <c r="L82" s="16"/>
      <c r="M82" s="16"/>
      <c r="N82" s="16"/>
      <c r="O82" s="16"/>
      <c r="P82" s="16"/>
      <c r="Q82" s="16"/>
    </row>
    <row r="83" spans="2:17" ht="15.75" customHeight="1">
      <c r="B83" s="16"/>
      <c r="C83" s="16"/>
      <c r="D83" s="16"/>
      <c r="E83" s="16"/>
      <c r="F83" s="16"/>
      <c r="G83" s="16"/>
      <c r="H83" s="16"/>
      <c r="I83" s="16"/>
      <c r="J83" s="16"/>
      <c r="K83" s="16"/>
      <c r="L83" s="16"/>
      <c r="M83" s="16"/>
      <c r="N83" s="16"/>
      <c r="O83" s="16"/>
      <c r="P83" s="16"/>
      <c r="Q83" s="16"/>
    </row>
    <row r="84" spans="2:17" ht="15.75" customHeight="1">
      <c r="B84" s="16"/>
      <c r="C84" s="16"/>
      <c r="D84" s="16"/>
      <c r="E84" s="16"/>
      <c r="F84" s="16"/>
      <c r="G84" s="16"/>
      <c r="H84" s="16"/>
      <c r="I84" s="16"/>
      <c r="J84" s="16"/>
      <c r="K84" s="16"/>
      <c r="L84" s="16"/>
      <c r="M84" s="16"/>
      <c r="N84" s="16"/>
      <c r="O84" s="16"/>
      <c r="P84" s="16"/>
      <c r="Q84" s="16"/>
    </row>
    <row r="85" spans="2:17" ht="15.75" customHeight="1">
      <c r="B85" s="16"/>
      <c r="C85" s="16"/>
      <c r="D85" s="16"/>
      <c r="E85" s="16"/>
      <c r="F85" s="16"/>
      <c r="G85" s="16"/>
      <c r="H85" s="16"/>
      <c r="I85" s="16"/>
      <c r="J85" s="16"/>
      <c r="K85" s="16"/>
      <c r="L85" s="16"/>
      <c r="M85" s="16"/>
      <c r="N85" s="16"/>
      <c r="O85" s="16"/>
      <c r="P85" s="16"/>
      <c r="Q85" s="16"/>
    </row>
    <row r="86" spans="2:17" ht="15.75" customHeight="1">
      <c r="B86" s="16"/>
      <c r="C86" s="16"/>
      <c r="D86" s="16"/>
      <c r="E86" s="16"/>
      <c r="F86" s="16"/>
      <c r="G86" s="16"/>
      <c r="H86" s="16"/>
      <c r="I86" s="16"/>
      <c r="J86" s="16"/>
      <c r="K86" s="16"/>
      <c r="L86" s="16"/>
      <c r="M86" s="16"/>
      <c r="N86" s="16"/>
      <c r="O86" s="16"/>
      <c r="P86" s="16"/>
      <c r="Q86" s="16"/>
    </row>
    <row r="87" spans="2:17" ht="15.75" customHeight="1">
      <c r="B87" s="16"/>
      <c r="C87" s="16"/>
      <c r="D87" s="16"/>
      <c r="E87" s="16"/>
      <c r="F87" s="16"/>
      <c r="G87" s="16"/>
      <c r="H87" s="16"/>
      <c r="I87" s="16"/>
      <c r="J87" s="16"/>
      <c r="K87" s="16"/>
      <c r="L87" s="16"/>
      <c r="M87" s="16"/>
      <c r="N87" s="16"/>
      <c r="O87" s="16"/>
      <c r="P87" s="16"/>
      <c r="Q87" s="16"/>
    </row>
    <row r="88" spans="2:17" ht="15.75" customHeight="1">
      <c r="B88" s="16"/>
      <c r="C88" s="16"/>
      <c r="D88" s="16"/>
      <c r="E88" s="16"/>
      <c r="F88" s="16"/>
      <c r="G88" s="16"/>
      <c r="H88" s="16"/>
      <c r="I88" s="16"/>
      <c r="J88" s="16"/>
      <c r="K88" s="16"/>
      <c r="L88" s="16"/>
      <c r="M88" s="16"/>
      <c r="N88" s="16"/>
      <c r="O88" s="16"/>
      <c r="P88" s="16"/>
      <c r="Q88" s="16"/>
    </row>
    <row r="89" spans="2:17" ht="15.75" customHeight="1">
      <c r="B89" s="16"/>
      <c r="C89" s="16"/>
      <c r="D89" s="16"/>
      <c r="E89" s="16"/>
      <c r="F89" s="16"/>
      <c r="G89" s="16"/>
      <c r="H89" s="16"/>
      <c r="I89" s="16"/>
      <c r="J89" s="16"/>
      <c r="K89" s="16"/>
      <c r="L89" s="16"/>
      <c r="M89" s="16"/>
      <c r="N89" s="16"/>
      <c r="O89" s="16"/>
      <c r="P89" s="16"/>
      <c r="Q89" s="16"/>
    </row>
    <row r="90" spans="2:17" ht="15.75" customHeight="1">
      <c r="B90" s="16"/>
      <c r="C90" s="16"/>
      <c r="D90" s="16"/>
      <c r="E90" s="16"/>
      <c r="F90" s="16"/>
      <c r="G90" s="16"/>
      <c r="H90" s="16"/>
      <c r="I90" s="16"/>
      <c r="J90" s="16"/>
      <c r="K90" s="16"/>
      <c r="L90" s="16"/>
      <c r="M90" s="16"/>
      <c r="N90" s="16"/>
      <c r="O90" s="16"/>
      <c r="P90" s="16"/>
      <c r="Q90" s="16"/>
    </row>
    <row r="91" spans="2:17" ht="15.75" customHeight="1">
      <c r="B91" s="16"/>
      <c r="C91" s="16"/>
      <c r="D91" s="16"/>
      <c r="E91" s="16"/>
      <c r="F91" s="16"/>
      <c r="G91" s="16"/>
      <c r="H91" s="16"/>
      <c r="I91" s="16"/>
      <c r="J91" s="16"/>
      <c r="K91" s="16"/>
      <c r="L91" s="16"/>
      <c r="M91" s="16"/>
      <c r="N91" s="16"/>
      <c r="O91" s="16"/>
      <c r="P91" s="16"/>
      <c r="Q91" s="16"/>
    </row>
    <row r="92" spans="2:17" ht="15.75" customHeight="1">
      <c r="B92" s="16"/>
      <c r="C92" s="16"/>
      <c r="D92" s="16"/>
      <c r="E92" s="16"/>
      <c r="F92" s="16"/>
      <c r="G92" s="16"/>
      <c r="H92" s="16"/>
      <c r="I92" s="16"/>
      <c r="J92" s="16"/>
      <c r="K92" s="16"/>
      <c r="L92" s="16"/>
      <c r="M92" s="16"/>
      <c r="N92" s="16"/>
      <c r="O92" s="16"/>
      <c r="P92" s="16"/>
      <c r="Q92" s="16"/>
    </row>
    <row r="93" spans="2:17" ht="15.75" customHeight="1">
      <c r="B93" s="16"/>
      <c r="C93" s="16"/>
      <c r="D93" s="16"/>
      <c r="E93" s="16"/>
      <c r="F93" s="16"/>
      <c r="G93" s="16"/>
      <c r="H93" s="16"/>
      <c r="I93" s="16"/>
      <c r="J93" s="16"/>
      <c r="K93" s="16"/>
      <c r="L93" s="16"/>
      <c r="M93" s="16"/>
      <c r="N93" s="16"/>
      <c r="O93" s="16"/>
      <c r="P93" s="16"/>
      <c r="Q93" s="16"/>
    </row>
    <row r="94" spans="2:17" ht="15.75" customHeight="1">
      <c r="B94" s="16"/>
      <c r="C94" s="16"/>
      <c r="D94" s="16"/>
      <c r="E94" s="16"/>
      <c r="F94" s="16"/>
      <c r="G94" s="16"/>
      <c r="H94" s="16"/>
      <c r="I94" s="16"/>
      <c r="J94" s="16"/>
      <c r="K94" s="16"/>
      <c r="L94" s="16"/>
      <c r="M94" s="16"/>
      <c r="N94" s="16"/>
      <c r="O94" s="16"/>
      <c r="P94" s="16"/>
      <c r="Q94" s="16"/>
    </row>
    <row r="95" spans="2:17" ht="15.75" customHeight="1">
      <c r="B95" s="16"/>
      <c r="C95" s="16"/>
      <c r="D95" s="16"/>
      <c r="E95" s="16"/>
      <c r="F95" s="16"/>
      <c r="G95" s="16"/>
      <c r="H95" s="16"/>
      <c r="I95" s="16"/>
      <c r="J95" s="16"/>
      <c r="K95" s="16"/>
      <c r="L95" s="16"/>
      <c r="M95" s="16"/>
      <c r="N95" s="16"/>
      <c r="O95" s="16"/>
      <c r="P95" s="16"/>
      <c r="Q95" s="16"/>
    </row>
    <row r="96" spans="2:17" ht="15.75" customHeight="1">
      <c r="B96" s="16"/>
      <c r="C96" s="16"/>
      <c r="D96" s="16"/>
      <c r="E96" s="16"/>
      <c r="F96" s="16"/>
      <c r="G96" s="16"/>
      <c r="H96" s="16"/>
      <c r="I96" s="16"/>
      <c r="J96" s="16"/>
      <c r="K96" s="16"/>
      <c r="L96" s="16"/>
      <c r="M96" s="16"/>
      <c r="N96" s="16"/>
      <c r="O96" s="16"/>
      <c r="P96" s="16"/>
      <c r="Q96" s="16"/>
    </row>
    <row r="97" spans="2:17" ht="15.75" customHeight="1">
      <c r="B97" s="16"/>
      <c r="C97" s="16"/>
      <c r="D97" s="16"/>
      <c r="E97" s="16"/>
      <c r="F97" s="16"/>
      <c r="G97" s="16"/>
      <c r="H97" s="16"/>
      <c r="I97" s="16"/>
      <c r="J97" s="16"/>
      <c r="K97" s="16"/>
      <c r="L97" s="16"/>
      <c r="M97" s="16"/>
      <c r="N97" s="16"/>
      <c r="O97" s="16"/>
      <c r="P97" s="16"/>
      <c r="Q97" s="16"/>
    </row>
    <row r="98" spans="2:17" ht="15.75" customHeight="1">
      <c r="B98" s="16"/>
      <c r="C98" s="16"/>
      <c r="D98" s="16"/>
      <c r="E98" s="16"/>
      <c r="F98" s="16"/>
      <c r="G98" s="16"/>
      <c r="H98" s="16"/>
      <c r="I98" s="16"/>
      <c r="J98" s="16"/>
      <c r="K98" s="16"/>
      <c r="L98" s="16"/>
      <c r="M98" s="16"/>
      <c r="N98" s="16"/>
      <c r="O98" s="16"/>
      <c r="P98" s="16"/>
      <c r="Q98" s="16"/>
    </row>
    <row r="99" spans="2:17" ht="15.75" customHeight="1">
      <c r="B99" s="16"/>
      <c r="C99" s="16"/>
      <c r="D99" s="16"/>
      <c r="E99" s="16"/>
      <c r="F99" s="16"/>
      <c r="G99" s="16"/>
      <c r="H99" s="16"/>
      <c r="I99" s="16"/>
      <c r="J99" s="16"/>
      <c r="K99" s="16"/>
      <c r="L99" s="16"/>
      <c r="M99" s="16"/>
      <c r="N99" s="16"/>
      <c r="O99" s="16"/>
      <c r="P99" s="16"/>
      <c r="Q99" s="16"/>
    </row>
    <row r="100" spans="2:17" ht="15.75" customHeight="1">
      <c r="B100" s="16"/>
      <c r="C100" s="16"/>
      <c r="D100" s="16"/>
      <c r="E100" s="16"/>
      <c r="F100" s="16"/>
      <c r="G100" s="16"/>
      <c r="H100" s="16"/>
      <c r="I100" s="16"/>
      <c r="J100" s="16"/>
      <c r="K100" s="16"/>
      <c r="L100" s="16"/>
      <c r="M100" s="16"/>
      <c r="N100" s="16"/>
      <c r="O100" s="16"/>
      <c r="P100" s="16"/>
      <c r="Q100" s="16"/>
    </row>
    <row r="101" spans="2:17" ht="15.75" customHeight="1">
      <c r="B101" s="16"/>
      <c r="C101" s="16"/>
      <c r="D101" s="16"/>
      <c r="E101" s="16"/>
      <c r="F101" s="16"/>
      <c r="G101" s="16"/>
      <c r="H101" s="16"/>
      <c r="I101" s="16"/>
      <c r="J101" s="16"/>
      <c r="K101" s="16"/>
      <c r="L101" s="16"/>
      <c r="M101" s="16"/>
      <c r="N101" s="16"/>
      <c r="O101" s="16"/>
      <c r="P101" s="16"/>
      <c r="Q101" s="16"/>
    </row>
    <row r="102" spans="2:17" ht="15.75" customHeight="1">
      <c r="B102" s="16"/>
      <c r="C102" s="16"/>
      <c r="D102" s="16"/>
      <c r="E102" s="16"/>
      <c r="F102" s="16"/>
      <c r="G102" s="16"/>
      <c r="H102" s="16"/>
      <c r="I102" s="16"/>
      <c r="J102" s="16"/>
      <c r="K102" s="16"/>
      <c r="L102" s="16"/>
      <c r="M102" s="16"/>
      <c r="N102" s="16"/>
      <c r="O102" s="16"/>
      <c r="P102" s="16"/>
      <c r="Q102" s="16"/>
    </row>
    <row r="103" spans="2:17" ht="15.75" customHeight="1">
      <c r="B103" s="16"/>
      <c r="C103" s="16"/>
      <c r="D103" s="16"/>
      <c r="E103" s="16"/>
      <c r="F103" s="16"/>
      <c r="G103" s="16"/>
      <c r="H103" s="16"/>
      <c r="I103" s="16"/>
      <c r="J103" s="16"/>
      <c r="K103" s="16"/>
      <c r="L103" s="16"/>
      <c r="M103" s="16"/>
      <c r="N103" s="16"/>
      <c r="O103" s="16"/>
      <c r="P103" s="16"/>
      <c r="Q103" s="16"/>
    </row>
    <row r="104" spans="2:17" ht="15.75" customHeight="1">
      <c r="B104" s="16"/>
      <c r="C104" s="16"/>
      <c r="D104" s="16"/>
      <c r="E104" s="16"/>
      <c r="F104" s="16"/>
      <c r="G104" s="16"/>
      <c r="H104" s="16"/>
      <c r="I104" s="16"/>
      <c r="J104" s="16"/>
      <c r="K104" s="16"/>
      <c r="L104" s="16"/>
      <c r="M104" s="16"/>
      <c r="N104" s="16"/>
      <c r="O104" s="16"/>
      <c r="P104" s="16"/>
      <c r="Q104" s="16"/>
    </row>
    <row r="105" spans="2:17" ht="15.75" customHeight="1">
      <c r="B105" s="16"/>
      <c r="C105" s="16"/>
      <c r="D105" s="16"/>
      <c r="E105" s="16"/>
      <c r="F105" s="16"/>
      <c r="G105" s="16"/>
      <c r="H105" s="16"/>
      <c r="I105" s="16"/>
      <c r="J105" s="16"/>
      <c r="K105" s="16"/>
      <c r="L105" s="16"/>
      <c r="M105" s="16"/>
      <c r="N105" s="16"/>
      <c r="O105" s="16"/>
      <c r="P105" s="16"/>
      <c r="Q105" s="16"/>
    </row>
    <row r="106" spans="2:17" ht="15.75" customHeight="1">
      <c r="B106" s="16"/>
      <c r="C106" s="16"/>
      <c r="D106" s="16"/>
      <c r="E106" s="16"/>
      <c r="F106" s="16"/>
      <c r="G106" s="16"/>
      <c r="H106" s="16"/>
      <c r="I106" s="16"/>
      <c r="J106" s="16"/>
      <c r="K106" s="16"/>
      <c r="L106" s="16"/>
      <c r="M106" s="16"/>
      <c r="N106" s="16"/>
      <c r="O106" s="16"/>
      <c r="P106" s="16"/>
      <c r="Q106" s="16"/>
    </row>
    <row r="107" spans="2:17" ht="15.75" customHeight="1">
      <c r="B107" s="16"/>
      <c r="C107" s="16"/>
      <c r="D107" s="16"/>
      <c r="E107" s="16"/>
      <c r="F107" s="16"/>
      <c r="G107" s="16"/>
      <c r="H107" s="16"/>
      <c r="I107" s="16"/>
      <c r="J107" s="16"/>
      <c r="K107" s="16"/>
      <c r="L107" s="16"/>
      <c r="M107" s="16"/>
      <c r="N107" s="16"/>
      <c r="O107" s="16"/>
      <c r="P107" s="16"/>
      <c r="Q107" s="16"/>
    </row>
    <row r="108" spans="2:17" ht="15.75" customHeight="1">
      <c r="B108" s="16"/>
      <c r="C108" s="16"/>
      <c r="D108" s="16"/>
      <c r="E108" s="16"/>
      <c r="F108" s="16"/>
      <c r="G108" s="16"/>
      <c r="H108" s="16"/>
      <c r="I108" s="16"/>
      <c r="J108" s="16"/>
      <c r="K108" s="16"/>
      <c r="L108" s="16"/>
      <c r="M108" s="16"/>
      <c r="N108" s="16"/>
      <c r="O108" s="16"/>
      <c r="P108" s="16"/>
      <c r="Q108" s="16"/>
    </row>
    <row r="109" spans="2:17" ht="15.75" customHeight="1">
      <c r="B109" s="16"/>
      <c r="C109" s="16"/>
      <c r="D109" s="16"/>
      <c r="E109" s="16"/>
      <c r="F109" s="16"/>
      <c r="G109" s="16"/>
      <c r="H109" s="16"/>
      <c r="I109" s="16"/>
      <c r="J109" s="16"/>
      <c r="K109" s="16"/>
      <c r="L109" s="16"/>
      <c r="M109" s="16"/>
      <c r="N109" s="16"/>
      <c r="O109" s="16"/>
      <c r="P109" s="16"/>
      <c r="Q109" s="16"/>
    </row>
    <row r="110" spans="2:17" ht="15.75" customHeight="1">
      <c r="B110" s="16"/>
      <c r="C110" s="16"/>
      <c r="D110" s="16"/>
      <c r="E110" s="16"/>
      <c r="F110" s="16"/>
      <c r="G110" s="16"/>
      <c r="H110" s="16"/>
      <c r="I110" s="16"/>
      <c r="J110" s="16"/>
      <c r="K110" s="16"/>
      <c r="L110" s="16"/>
      <c r="M110" s="16"/>
      <c r="N110" s="16"/>
      <c r="O110" s="16"/>
      <c r="P110" s="16"/>
      <c r="Q110" s="16"/>
    </row>
    <row r="111" spans="2:17" ht="15.75" customHeight="1">
      <c r="B111" s="16"/>
      <c r="C111" s="16"/>
      <c r="D111" s="16"/>
      <c r="E111" s="16"/>
      <c r="F111" s="16"/>
      <c r="G111" s="16"/>
      <c r="H111" s="16"/>
      <c r="I111" s="16"/>
      <c r="J111" s="16"/>
      <c r="K111" s="16"/>
      <c r="L111" s="16"/>
      <c r="M111" s="16"/>
      <c r="N111" s="16"/>
      <c r="O111" s="16"/>
      <c r="P111" s="16"/>
      <c r="Q111" s="16"/>
    </row>
    <row r="112" spans="2:17" ht="15.75" customHeight="1">
      <c r="B112" s="16"/>
      <c r="C112" s="16"/>
      <c r="D112" s="16"/>
      <c r="E112" s="16"/>
      <c r="F112" s="16"/>
      <c r="G112" s="16"/>
      <c r="H112" s="16"/>
      <c r="I112" s="16"/>
      <c r="J112" s="16"/>
      <c r="K112" s="16"/>
      <c r="L112" s="16"/>
      <c r="M112" s="16"/>
      <c r="N112" s="16"/>
      <c r="O112" s="16"/>
      <c r="P112" s="16"/>
      <c r="Q112" s="16"/>
    </row>
    <row r="113" spans="2:17" ht="15.75" customHeight="1">
      <c r="B113" s="16"/>
      <c r="C113" s="16"/>
      <c r="D113" s="16"/>
      <c r="E113" s="16"/>
      <c r="F113" s="16"/>
      <c r="G113" s="16"/>
      <c r="H113" s="16"/>
      <c r="I113" s="16"/>
      <c r="J113" s="16"/>
      <c r="K113" s="16"/>
      <c r="L113" s="16"/>
      <c r="M113" s="16"/>
      <c r="N113" s="16"/>
      <c r="O113" s="16"/>
      <c r="P113" s="16"/>
      <c r="Q113" s="16"/>
    </row>
    <row r="114" spans="2:17" ht="15.75" customHeight="1">
      <c r="B114" s="16"/>
      <c r="C114" s="16"/>
      <c r="D114" s="16"/>
      <c r="E114" s="16"/>
      <c r="F114" s="16"/>
      <c r="G114" s="16"/>
      <c r="H114" s="16"/>
      <c r="I114" s="16"/>
      <c r="J114" s="16"/>
      <c r="K114" s="16"/>
      <c r="L114" s="16"/>
      <c r="M114" s="16"/>
      <c r="N114" s="16"/>
      <c r="O114" s="16"/>
      <c r="P114" s="16"/>
      <c r="Q114" s="16"/>
    </row>
    <row r="115" spans="2:17" ht="15.75" customHeight="1">
      <c r="B115" s="16"/>
      <c r="C115" s="16"/>
      <c r="D115" s="16"/>
      <c r="E115" s="16"/>
      <c r="F115" s="16"/>
      <c r="G115" s="16"/>
      <c r="H115" s="16"/>
      <c r="I115" s="16"/>
      <c r="J115" s="16"/>
      <c r="K115" s="16"/>
      <c r="L115" s="16"/>
      <c r="M115" s="16"/>
      <c r="N115" s="16"/>
      <c r="O115" s="16"/>
      <c r="P115" s="16"/>
      <c r="Q115" s="16"/>
    </row>
    <row r="116" spans="2:17" ht="15.75" customHeight="1">
      <c r="B116" s="16"/>
      <c r="C116" s="16"/>
      <c r="D116" s="16"/>
      <c r="E116" s="16"/>
      <c r="F116" s="16"/>
      <c r="G116" s="16"/>
      <c r="H116" s="16"/>
      <c r="I116" s="16"/>
      <c r="J116" s="16"/>
      <c r="K116" s="16"/>
      <c r="L116" s="16"/>
      <c r="M116" s="16"/>
      <c r="N116" s="16"/>
      <c r="O116" s="16"/>
      <c r="P116" s="16"/>
      <c r="Q116" s="16"/>
    </row>
    <row r="117" spans="2:17" ht="15.75" customHeight="1">
      <c r="B117" s="16"/>
      <c r="C117" s="16"/>
      <c r="D117" s="16"/>
      <c r="E117" s="16"/>
      <c r="F117" s="16"/>
      <c r="G117" s="16"/>
      <c r="H117" s="16"/>
      <c r="I117" s="16"/>
      <c r="J117" s="16"/>
      <c r="K117" s="16"/>
      <c r="L117" s="16"/>
      <c r="M117" s="16"/>
      <c r="N117" s="16"/>
      <c r="O117" s="16"/>
      <c r="P117" s="16"/>
      <c r="Q117" s="16"/>
    </row>
    <row r="118" spans="2:17" ht="15.75" customHeight="1">
      <c r="B118" s="16"/>
      <c r="C118" s="16"/>
      <c r="D118" s="16"/>
      <c r="E118" s="16"/>
      <c r="F118" s="16"/>
      <c r="G118" s="16"/>
      <c r="H118" s="16"/>
      <c r="I118" s="16"/>
      <c r="J118" s="16"/>
      <c r="K118" s="16"/>
      <c r="L118" s="16"/>
      <c r="M118" s="16"/>
      <c r="N118" s="16"/>
      <c r="O118" s="16"/>
      <c r="P118" s="16"/>
      <c r="Q118" s="16"/>
    </row>
    <row r="119" spans="2:17" ht="15.75" customHeight="1">
      <c r="B119" s="16"/>
      <c r="C119" s="16"/>
      <c r="D119" s="16"/>
      <c r="E119" s="16"/>
      <c r="F119" s="16"/>
      <c r="G119" s="16"/>
      <c r="H119" s="16"/>
      <c r="I119" s="16"/>
      <c r="J119" s="16"/>
      <c r="K119" s="16"/>
      <c r="L119" s="16"/>
      <c r="M119" s="16"/>
      <c r="N119" s="16"/>
      <c r="O119" s="16"/>
      <c r="P119" s="16"/>
      <c r="Q119" s="16"/>
    </row>
    <row r="120" spans="2:17" ht="15.75" customHeight="1">
      <c r="B120" s="16"/>
      <c r="C120" s="16"/>
      <c r="D120" s="16"/>
      <c r="E120" s="16"/>
      <c r="F120" s="16"/>
      <c r="G120" s="16"/>
      <c r="H120" s="16"/>
      <c r="I120" s="16"/>
      <c r="J120" s="16"/>
      <c r="K120" s="16"/>
      <c r="L120" s="16"/>
      <c r="M120" s="16"/>
      <c r="N120" s="16"/>
      <c r="O120" s="16"/>
      <c r="P120" s="16"/>
      <c r="Q120" s="16"/>
    </row>
    <row r="121" spans="2:17" ht="15.75" customHeight="1">
      <c r="B121" s="16"/>
      <c r="C121" s="16"/>
      <c r="D121" s="16"/>
      <c r="E121" s="16"/>
      <c r="F121" s="16"/>
      <c r="G121" s="16"/>
      <c r="H121" s="16"/>
      <c r="I121" s="16"/>
      <c r="J121" s="16"/>
      <c r="K121" s="16"/>
      <c r="L121" s="16"/>
      <c r="M121" s="16"/>
      <c r="N121" s="16"/>
      <c r="O121" s="16"/>
      <c r="P121" s="16"/>
      <c r="Q121" s="16"/>
    </row>
    <row r="122" spans="2:17" ht="15.75" customHeight="1">
      <c r="B122" s="16"/>
      <c r="C122" s="16"/>
      <c r="D122" s="16"/>
      <c r="E122" s="16"/>
      <c r="F122" s="16"/>
      <c r="G122" s="16"/>
      <c r="H122" s="16"/>
      <c r="I122" s="16"/>
      <c r="J122" s="16"/>
      <c r="K122" s="16"/>
      <c r="L122" s="16"/>
      <c r="M122" s="16"/>
      <c r="N122" s="16"/>
      <c r="O122" s="16"/>
      <c r="P122" s="16"/>
      <c r="Q122" s="16"/>
    </row>
    <row r="123" spans="2:17" ht="15.75" customHeight="1">
      <c r="B123" s="16"/>
      <c r="C123" s="16"/>
      <c r="D123" s="16"/>
      <c r="E123" s="16"/>
      <c r="F123" s="16"/>
      <c r="G123" s="16"/>
      <c r="H123" s="16"/>
      <c r="I123" s="16"/>
      <c r="J123" s="16"/>
      <c r="K123" s="16"/>
      <c r="L123" s="16"/>
      <c r="M123" s="16"/>
      <c r="N123" s="16"/>
      <c r="O123" s="16"/>
      <c r="P123" s="16"/>
      <c r="Q123" s="16"/>
    </row>
    <row r="124" spans="2:17" ht="15.75" customHeight="1">
      <c r="B124" s="16"/>
      <c r="C124" s="16"/>
      <c r="D124" s="16"/>
      <c r="E124" s="16"/>
      <c r="F124" s="16"/>
      <c r="G124" s="16"/>
      <c r="H124" s="16"/>
      <c r="I124" s="16"/>
      <c r="J124" s="16"/>
      <c r="K124" s="16"/>
      <c r="L124" s="16"/>
      <c r="M124" s="16"/>
      <c r="N124" s="16"/>
      <c r="O124" s="16"/>
      <c r="P124" s="16"/>
      <c r="Q124" s="16"/>
    </row>
    <row r="125" spans="2:17" ht="15.75" customHeight="1">
      <c r="B125" s="16"/>
      <c r="C125" s="16"/>
      <c r="D125" s="16"/>
      <c r="E125" s="16"/>
      <c r="F125" s="16"/>
      <c r="G125" s="16"/>
      <c r="H125" s="16"/>
      <c r="I125" s="16"/>
      <c r="J125" s="16"/>
      <c r="K125" s="16"/>
      <c r="L125" s="16"/>
      <c r="M125" s="16"/>
      <c r="N125" s="16"/>
      <c r="O125" s="16"/>
      <c r="P125" s="16"/>
      <c r="Q125" s="16"/>
    </row>
    <row r="126" spans="2:17" ht="15.75" customHeight="1">
      <c r="B126" s="16"/>
      <c r="C126" s="16"/>
      <c r="D126" s="16"/>
      <c r="E126" s="16"/>
      <c r="F126" s="16"/>
      <c r="G126" s="16"/>
      <c r="H126" s="16"/>
      <c r="I126" s="16"/>
      <c r="J126" s="16"/>
      <c r="K126" s="16"/>
      <c r="L126" s="16"/>
      <c r="M126" s="16"/>
      <c r="N126" s="16"/>
      <c r="O126" s="16"/>
      <c r="P126" s="16"/>
      <c r="Q126" s="16"/>
    </row>
    <row r="127" spans="2:17" ht="15.75" customHeight="1">
      <c r="B127" s="16"/>
      <c r="C127" s="16"/>
      <c r="D127" s="16"/>
      <c r="E127" s="16"/>
      <c r="F127" s="16"/>
      <c r="G127" s="16"/>
      <c r="H127" s="16"/>
      <c r="I127" s="16"/>
      <c r="J127" s="16"/>
      <c r="K127" s="16"/>
      <c r="L127" s="16"/>
      <c r="M127" s="16"/>
      <c r="N127" s="16"/>
      <c r="O127" s="16"/>
      <c r="P127" s="16"/>
      <c r="Q127" s="16"/>
    </row>
    <row r="128" spans="2:17" ht="15.75" customHeight="1">
      <c r="B128" s="16"/>
      <c r="C128" s="16"/>
      <c r="D128" s="16"/>
      <c r="E128" s="16"/>
      <c r="F128" s="16"/>
      <c r="G128" s="16"/>
      <c r="H128" s="16"/>
      <c r="I128" s="16"/>
      <c r="J128" s="16"/>
      <c r="K128" s="16"/>
      <c r="L128" s="16"/>
      <c r="M128" s="16"/>
      <c r="N128" s="16"/>
      <c r="O128" s="16"/>
      <c r="P128" s="16"/>
      <c r="Q128" s="16"/>
    </row>
    <row r="129" spans="2:17" ht="15.75" customHeight="1">
      <c r="B129" s="16"/>
      <c r="C129" s="16"/>
      <c r="D129" s="16"/>
      <c r="E129" s="16"/>
      <c r="F129" s="16"/>
      <c r="G129" s="16"/>
      <c r="H129" s="16"/>
      <c r="I129" s="16"/>
      <c r="J129" s="16"/>
      <c r="K129" s="16"/>
      <c r="L129" s="16"/>
      <c r="M129" s="16"/>
      <c r="N129" s="16"/>
      <c r="O129" s="16"/>
      <c r="P129" s="16"/>
      <c r="Q129" s="16"/>
    </row>
    <row r="130" spans="2:17" ht="15.75" customHeight="1">
      <c r="B130" s="16"/>
      <c r="C130" s="16"/>
      <c r="D130" s="16"/>
      <c r="E130" s="16"/>
      <c r="F130" s="16"/>
      <c r="G130" s="16"/>
      <c r="H130" s="16"/>
      <c r="I130" s="16"/>
      <c r="J130" s="16"/>
      <c r="K130" s="16"/>
      <c r="L130" s="16"/>
      <c r="M130" s="16"/>
      <c r="N130" s="16"/>
      <c r="O130" s="16"/>
      <c r="P130" s="16"/>
      <c r="Q130" s="16"/>
    </row>
    <row r="131" spans="2:17" ht="15.75" customHeight="1">
      <c r="B131" s="16"/>
      <c r="C131" s="16"/>
      <c r="D131" s="16"/>
      <c r="E131" s="16"/>
      <c r="F131" s="16"/>
      <c r="G131" s="16"/>
      <c r="H131" s="16"/>
      <c r="I131" s="16"/>
      <c r="J131" s="16"/>
      <c r="K131" s="16"/>
      <c r="L131" s="16"/>
      <c r="M131" s="16"/>
      <c r="N131" s="16"/>
      <c r="O131" s="16"/>
      <c r="P131" s="16"/>
      <c r="Q131" s="16"/>
    </row>
    <row r="132" spans="2:17" ht="15.75" customHeight="1">
      <c r="B132" s="16"/>
      <c r="C132" s="16"/>
      <c r="D132" s="16"/>
      <c r="E132" s="16"/>
      <c r="F132" s="16"/>
      <c r="G132" s="16"/>
      <c r="H132" s="16"/>
      <c r="I132" s="16"/>
      <c r="J132" s="16"/>
      <c r="K132" s="16"/>
      <c r="L132" s="16"/>
      <c r="M132" s="16"/>
      <c r="N132" s="16"/>
      <c r="O132" s="16"/>
      <c r="P132" s="16"/>
      <c r="Q132" s="16"/>
    </row>
    <row r="133" spans="2:17" ht="15.75" customHeight="1">
      <c r="B133" s="16"/>
      <c r="C133" s="16"/>
      <c r="D133" s="16"/>
      <c r="E133" s="16"/>
      <c r="F133" s="16"/>
      <c r="G133" s="16"/>
      <c r="H133" s="16"/>
      <c r="I133" s="16"/>
      <c r="J133" s="16"/>
      <c r="K133" s="16"/>
      <c r="L133" s="16"/>
      <c r="M133" s="16"/>
      <c r="N133" s="16"/>
      <c r="O133" s="16"/>
      <c r="P133" s="16"/>
      <c r="Q133" s="16"/>
    </row>
    <row r="134" spans="2:17" ht="15.75" customHeight="1">
      <c r="B134" s="16"/>
      <c r="C134" s="16"/>
      <c r="D134" s="16"/>
      <c r="E134" s="16"/>
      <c r="F134" s="16"/>
      <c r="G134" s="16"/>
      <c r="H134" s="16"/>
      <c r="I134" s="16"/>
      <c r="J134" s="16"/>
      <c r="K134" s="16"/>
      <c r="L134" s="16"/>
      <c r="M134" s="16"/>
      <c r="N134" s="16"/>
      <c r="O134" s="16"/>
      <c r="P134" s="16"/>
      <c r="Q134" s="16"/>
    </row>
    <row r="135" spans="2:17" ht="15.75" customHeight="1">
      <c r="B135" s="16"/>
      <c r="C135" s="16"/>
      <c r="D135" s="16"/>
      <c r="E135" s="16"/>
      <c r="F135" s="16"/>
      <c r="G135" s="16"/>
      <c r="H135" s="16"/>
      <c r="I135" s="16"/>
      <c r="J135" s="16"/>
      <c r="K135" s="16"/>
      <c r="L135" s="16"/>
      <c r="M135" s="16"/>
      <c r="N135" s="16"/>
      <c r="O135" s="16"/>
      <c r="P135" s="16"/>
      <c r="Q135" s="16"/>
    </row>
    <row r="136" spans="2:17" ht="15.75" customHeight="1">
      <c r="B136" s="16"/>
      <c r="C136" s="16"/>
      <c r="D136" s="16"/>
      <c r="E136" s="16"/>
      <c r="F136" s="16"/>
      <c r="G136" s="16"/>
      <c r="H136" s="16"/>
      <c r="I136" s="16"/>
      <c r="J136" s="16"/>
      <c r="K136" s="16"/>
      <c r="L136" s="16"/>
      <c r="M136" s="16"/>
      <c r="N136" s="16"/>
      <c r="O136" s="16"/>
      <c r="P136" s="16"/>
      <c r="Q136" s="16"/>
    </row>
    <row r="137" spans="2:17" ht="15.75" customHeight="1">
      <c r="B137" s="16"/>
      <c r="C137" s="16"/>
      <c r="D137" s="16"/>
      <c r="E137" s="16"/>
      <c r="F137" s="16"/>
      <c r="G137" s="16"/>
      <c r="H137" s="16"/>
      <c r="I137" s="16"/>
      <c r="J137" s="16"/>
      <c r="K137" s="16"/>
      <c r="L137" s="16"/>
      <c r="M137" s="16"/>
      <c r="N137" s="16"/>
      <c r="O137" s="16"/>
      <c r="P137" s="16"/>
      <c r="Q137" s="16"/>
    </row>
    <row r="138" spans="2:17" ht="15.75" customHeight="1">
      <c r="B138" s="16"/>
      <c r="C138" s="16"/>
      <c r="D138" s="16"/>
      <c r="E138" s="16"/>
      <c r="F138" s="16"/>
      <c r="G138" s="16"/>
      <c r="H138" s="16"/>
      <c r="I138" s="16"/>
      <c r="J138" s="16"/>
      <c r="K138" s="16"/>
      <c r="L138" s="16"/>
      <c r="M138" s="16"/>
      <c r="N138" s="16"/>
      <c r="O138" s="16"/>
      <c r="P138" s="16"/>
      <c r="Q138" s="16"/>
    </row>
    <row r="139" spans="2:17" ht="15.75" customHeight="1">
      <c r="B139" s="16"/>
      <c r="C139" s="16"/>
      <c r="D139" s="16"/>
      <c r="E139" s="16"/>
      <c r="F139" s="16"/>
      <c r="G139" s="16"/>
      <c r="H139" s="16"/>
      <c r="I139" s="16"/>
      <c r="J139" s="16"/>
      <c r="K139" s="16"/>
      <c r="L139" s="16"/>
      <c r="M139" s="16"/>
      <c r="N139" s="16"/>
      <c r="O139" s="16"/>
      <c r="P139" s="16"/>
      <c r="Q139" s="16"/>
    </row>
    <row r="140" spans="2:17" ht="15.75" customHeight="1">
      <c r="B140" s="16"/>
      <c r="C140" s="16"/>
      <c r="D140" s="16"/>
      <c r="E140" s="16"/>
      <c r="F140" s="16"/>
      <c r="G140" s="16"/>
      <c r="H140" s="16"/>
      <c r="I140" s="16"/>
      <c r="J140" s="16"/>
      <c r="K140" s="16"/>
      <c r="L140" s="16"/>
      <c r="M140" s="16"/>
      <c r="N140" s="16"/>
      <c r="O140" s="16"/>
      <c r="P140" s="16"/>
      <c r="Q140" s="16"/>
    </row>
    <row r="141" spans="2:17" ht="15.75" customHeight="1">
      <c r="B141" s="16"/>
      <c r="C141" s="16"/>
      <c r="D141" s="16"/>
      <c r="E141" s="16"/>
      <c r="F141" s="16"/>
      <c r="G141" s="16"/>
      <c r="H141" s="16"/>
      <c r="I141" s="16"/>
      <c r="J141" s="16"/>
      <c r="K141" s="16"/>
      <c r="L141" s="16"/>
      <c r="M141" s="16"/>
      <c r="N141" s="16"/>
      <c r="O141" s="16"/>
      <c r="P141" s="16"/>
      <c r="Q141" s="16"/>
    </row>
    <row r="142" spans="2:17" ht="15.75" customHeight="1">
      <c r="B142" s="16"/>
      <c r="C142" s="16"/>
      <c r="D142" s="16"/>
      <c r="E142" s="16"/>
      <c r="F142" s="16"/>
      <c r="G142" s="16"/>
      <c r="H142" s="16"/>
      <c r="I142" s="16"/>
      <c r="J142" s="16"/>
      <c r="K142" s="16"/>
      <c r="L142" s="16"/>
      <c r="M142" s="16"/>
      <c r="N142" s="16"/>
      <c r="O142" s="16"/>
      <c r="P142" s="16"/>
      <c r="Q142" s="16"/>
    </row>
    <row r="143" spans="2:17" ht="15.75" customHeight="1">
      <c r="B143" s="16"/>
      <c r="C143" s="16"/>
      <c r="D143" s="16"/>
      <c r="E143" s="16"/>
      <c r="F143" s="16"/>
      <c r="G143" s="16"/>
      <c r="H143" s="16"/>
      <c r="I143" s="16"/>
      <c r="J143" s="16"/>
      <c r="K143" s="16"/>
      <c r="L143" s="16"/>
      <c r="M143" s="16"/>
      <c r="N143" s="16"/>
      <c r="O143" s="16"/>
      <c r="P143" s="16"/>
      <c r="Q143" s="16"/>
    </row>
    <row r="144" spans="2:17" ht="15.75" customHeight="1">
      <c r="B144" s="16"/>
      <c r="C144" s="16"/>
      <c r="D144" s="16"/>
      <c r="E144" s="16"/>
      <c r="F144" s="16"/>
      <c r="G144" s="16"/>
      <c r="H144" s="16"/>
      <c r="I144" s="16"/>
      <c r="J144" s="16"/>
      <c r="K144" s="16"/>
      <c r="L144" s="16"/>
      <c r="M144" s="16"/>
      <c r="N144" s="16"/>
      <c r="O144" s="16"/>
      <c r="P144" s="16"/>
      <c r="Q144" s="16"/>
    </row>
    <row r="145" spans="2:17" ht="15.75" customHeight="1">
      <c r="B145" s="16"/>
      <c r="C145" s="16"/>
      <c r="D145" s="16"/>
      <c r="E145" s="16"/>
      <c r="F145" s="16"/>
      <c r="G145" s="16"/>
      <c r="H145" s="16"/>
      <c r="I145" s="16"/>
      <c r="J145" s="16"/>
      <c r="K145" s="16"/>
      <c r="L145" s="16"/>
      <c r="M145" s="16"/>
      <c r="N145" s="16"/>
      <c r="O145" s="16"/>
      <c r="P145" s="16"/>
      <c r="Q145" s="16"/>
    </row>
    <row r="146" spans="2:17" ht="15.75" customHeight="1">
      <c r="B146" s="16"/>
      <c r="C146" s="16"/>
      <c r="D146" s="16"/>
      <c r="E146" s="16"/>
      <c r="F146" s="16"/>
      <c r="G146" s="16"/>
      <c r="H146" s="16"/>
      <c r="I146" s="16"/>
      <c r="J146" s="16"/>
      <c r="K146" s="16"/>
      <c r="L146" s="16"/>
      <c r="M146" s="16"/>
      <c r="N146" s="16"/>
      <c r="O146" s="16"/>
      <c r="P146" s="16"/>
      <c r="Q146" s="16"/>
    </row>
    <row r="147" spans="2:17" ht="15.75" customHeight="1">
      <c r="B147" s="16"/>
      <c r="C147" s="16"/>
      <c r="D147" s="16"/>
      <c r="E147" s="16"/>
      <c r="F147" s="16"/>
      <c r="G147" s="16"/>
      <c r="H147" s="16"/>
      <c r="I147" s="16"/>
      <c r="J147" s="16"/>
      <c r="K147" s="16"/>
      <c r="L147" s="16"/>
      <c r="M147" s="16"/>
      <c r="N147" s="16"/>
      <c r="O147" s="16"/>
      <c r="P147" s="16"/>
      <c r="Q147" s="16"/>
    </row>
    <row r="148" spans="2:17" ht="15.75" customHeight="1">
      <c r="B148" s="16"/>
      <c r="C148" s="16"/>
      <c r="D148" s="16"/>
      <c r="E148" s="16"/>
      <c r="F148" s="16"/>
      <c r="G148" s="16"/>
      <c r="H148" s="16"/>
      <c r="I148" s="16"/>
      <c r="J148" s="16"/>
      <c r="K148" s="16"/>
      <c r="L148" s="16"/>
      <c r="M148" s="16"/>
      <c r="N148" s="16"/>
      <c r="O148" s="16"/>
      <c r="P148" s="16"/>
      <c r="Q148" s="16"/>
    </row>
    <row r="149" spans="2:17" ht="15.75" customHeight="1">
      <c r="B149" s="16"/>
      <c r="C149" s="16"/>
      <c r="D149" s="16"/>
      <c r="E149" s="16"/>
      <c r="F149" s="16"/>
      <c r="G149" s="16"/>
      <c r="H149" s="16"/>
      <c r="I149" s="16"/>
      <c r="J149" s="16"/>
      <c r="K149" s="16"/>
      <c r="L149" s="16"/>
      <c r="M149" s="16"/>
      <c r="N149" s="16"/>
      <c r="O149" s="16"/>
      <c r="P149" s="16"/>
      <c r="Q149" s="16"/>
    </row>
    <row r="150" spans="2:17" ht="15.75" customHeight="1">
      <c r="B150" s="16"/>
      <c r="C150" s="16"/>
      <c r="D150" s="16"/>
      <c r="E150" s="16"/>
      <c r="F150" s="16"/>
      <c r="G150" s="16"/>
      <c r="H150" s="16"/>
      <c r="I150" s="16"/>
      <c r="J150" s="16"/>
      <c r="K150" s="16"/>
      <c r="L150" s="16"/>
      <c r="M150" s="16"/>
      <c r="N150" s="16"/>
      <c r="O150" s="16"/>
      <c r="P150" s="16"/>
      <c r="Q150" s="16"/>
    </row>
    <row r="151" spans="2:17" ht="15.75" customHeight="1">
      <c r="B151" s="16"/>
      <c r="C151" s="16"/>
      <c r="D151" s="16"/>
      <c r="E151" s="16"/>
      <c r="F151" s="16"/>
      <c r="G151" s="16"/>
      <c r="H151" s="16"/>
      <c r="I151" s="16"/>
      <c r="J151" s="16"/>
      <c r="K151" s="16"/>
      <c r="L151" s="16"/>
      <c r="M151" s="16"/>
      <c r="N151" s="16"/>
      <c r="O151" s="16"/>
      <c r="P151" s="16"/>
      <c r="Q151" s="16"/>
    </row>
    <row r="152" spans="2:17" ht="15.75" customHeight="1">
      <c r="B152" s="16"/>
      <c r="C152" s="16"/>
      <c r="D152" s="16"/>
      <c r="E152" s="16"/>
      <c r="F152" s="16"/>
      <c r="G152" s="16"/>
      <c r="H152" s="16"/>
      <c r="I152" s="16"/>
      <c r="J152" s="16"/>
      <c r="K152" s="16"/>
      <c r="L152" s="16"/>
      <c r="M152" s="16"/>
      <c r="N152" s="16"/>
      <c r="O152" s="16"/>
      <c r="P152" s="16"/>
      <c r="Q152" s="16"/>
    </row>
    <row r="153" spans="2:17" ht="15.75" customHeight="1">
      <c r="B153" s="16"/>
      <c r="C153" s="16"/>
      <c r="D153" s="16"/>
      <c r="E153" s="16"/>
      <c r="F153" s="16"/>
      <c r="G153" s="16"/>
      <c r="H153" s="16"/>
      <c r="I153" s="16"/>
      <c r="J153" s="16"/>
      <c r="K153" s="16"/>
      <c r="L153" s="16"/>
      <c r="M153" s="16"/>
      <c r="N153" s="16"/>
      <c r="O153" s="16"/>
      <c r="P153" s="16"/>
      <c r="Q153" s="16"/>
    </row>
    <row r="154" spans="2:17" ht="15.75" customHeight="1">
      <c r="B154" s="16"/>
      <c r="C154" s="16"/>
      <c r="D154" s="16"/>
      <c r="E154" s="16"/>
      <c r="F154" s="16"/>
      <c r="G154" s="16"/>
      <c r="H154" s="16"/>
      <c r="I154" s="16"/>
      <c r="J154" s="16"/>
      <c r="K154" s="16"/>
      <c r="L154" s="16"/>
      <c r="M154" s="16"/>
      <c r="N154" s="16"/>
      <c r="O154" s="16"/>
      <c r="P154" s="16"/>
      <c r="Q154" s="16"/>
    </row>
    <row r="155" spans="2:17" ht="15.75" customHeight="1">
      <c r="B155" s="16"/>
      <c r="C155" s="16"/>
      <c r="D155" s="16"/>
      <c r="E155" s="16"/>
      <c r="F155" s="16"/>
      <c r="G155" s="16"/>
      <c r="H155" s="16"/>
      <c r="I155" s="16"/>
      <c r="J155" s="16"/>
      <c r="K155" s="16"/>
      <c r="L155" s="16"/>
      <c r="M155" s="16"/>
      <c r="N155" s="16"/>
      <c r="O155" s="16"/>
      <c r="P155" s="16"/>
      <c r="Q155" s="16"/>
    </row>
    <row r="156" spans="2:17" ht="15.75" customHeight="1">
      <c r="B156" s="16"/>
      <c r="C156" s="16"/>
      <c r="D156" s="16"/>
      <c r="E156" s="16"/>
      <c r="F156" s="16"/>
      <c r="G156" s="16"/>
      <c r="H156" s="16"/>
      <c r="I156" s="16"/>
      <c r="J156" s="16"/>
      <c r="K156" s="16"/>
      <c r="L156" s="16"/>
      <c r="M156" s="16"/>
      <c r="N156" s="16"/>
      <c r="O156" s="16"/>
      <c r="P156" s="16"/>
      <c r="Q156" s="16"/>
    </row>
    <row r="157" spans="2:17" ht="15.75" customHeight="1">
      <c r="B157" s="16"/>
      <c r="C157" s="16"/>
      <c r="D157" s="16"/>
      <c r="E157" s="16"/>
      <c r="F157" s="16"/>
      <c r="G157" s="16"/>
      <c r="H157" s="16"/>
      <c r="I157" s="16"/>
      <c r="J157" s="16"/>
      <c r="K157" s="16"/>
      <c r="L157" s="16"/>
      <c r="M157" s="16"/>
      <c r="N157" s="16"/>
      <c r="O157" s="16"/>
      <c r="P157" s="16"/>
      <c r="Q157" s="16"/>
    </row>
    <row r="158" spans="2:17" ht="15.75" customHeight="1">
      <c r="B158" s="16"/>
      <c r="C158" s="16"/>
      <c r="D158" s="16"/>
      <c r="E158" s="16"/>
      <c r="F158" s="16"/>
      <c r="G158" s="16"/>
      <c r="H158" s="16"/>
      <c r="I158" s="16"/>
      <c r="J158" s="16"/>
      <c r="K158" s="16"/>
      <c r="L158" s="16"/>
      <c r="M158" s="16"/>
      <c r="N158" s="16"/>
      <c r="O158" s="16"/>
      <c r="P158" s="16"/>
      <c r="Q158" s="16"/>
    </row>
    <row r="159" spans="2:17" ht="15.75" customHeight="1">
      <c r="B159" s="16"/>
      <c r="C159" s="16"/>
      <c r="D159" s="16"/>
      <c r="E159" s="16"/>
      <c r="F159" s="16"/>
      <c r="G159" s="16"/>
      <c r="H159" s="16"/>
      <c r="I159" s="16"/>
      <c r="J159" s="16"/>
      <c r="K159" s="16"/>
      <c r="L159" s="16"/>
      <c r="M159" s="16"/>
      <c r="N159" s="16"/>
      <c r="O159" s="16"/>
      <c r="P159" s="16"/>
      <c r="Q159" s="16"/>
    </row>
    <row r="160" spans="2:17" ht="15.75" customHeight="1">
      <c r="B160" s="16"/>
      <c r="C160" s="16"/>
      <c r="D160" s="16"/>
      <c r="E160" s="16"/>
      <c r="F160" s="16"/>
      <c r="G160" s="16"/>
      <c r="H160" s="16"/>
      <c r="I160" s="16"/>
      <c r="J160" s="16"/>
      <c r="K160" s="16"/>
      <c r="L160" s="16"/>
      <c r="M160" s="16"/>
      <c r="N160" s="16"/>
      <c r="O160" s="16"/>
      <c r="P160" s="16"/>
      <c r="Q160" s="16"/>
    </row>
    <row r="161" spans="2:17" ht="15.75" customHeight="1">
      <c r="B161" s="16"/>
      <c r="C161" s="16"/>
      <c r="D161" s="16"/>
      <c r="E161" s="16"/>
      <c r="F161" s="16"/>
      <c r="G161" s="16"/>
      <c r="H161" s="16"/>
      <c r="I161" s="16"/>
      <c r="J161" s="16"/>
      <c r="K161" s="16"/>
      <c r="L161" s="16"/>
      <c r="M161" s="16"/>
      <c r="N161" s="16"/>
      <c r="O161" s="16"/>
      <c r="P161" s="16"/>
      <c r="Q161" s="16"/>
    </row>
    <row r="162" spans="2:17" ht="15.75" customHeight="1">
      <c r="B162" s="16"/>
      <c r="C162" s="16"/>
      <c r="D162" s="16"/>
      <c r="E162" s="16"/>
      <c r="F162" s="16"/>
      <c r="G162" s="16"/>
      <c r="H162" s="16"/>
      <c r="I162" s="16"/>
      <c r="J162" s="16"/>
      <c r="K162" s="16"/>
      <c r="L162" s="16"/>
      <c r="M162" s="16"/>
      <c r="N162" s="16"/>
      <c r="O162" s="16"/>
      <c r="P162" s="16"/>
      <c r="Q162" s="16"/>
    </row>
    <row r="163" spans="2:17" ht="15.75" customHeight="1">
      <c r="B163" s="16"/>
      <c r="C163" s="16"/>
      <c r="D163" s="16"/>
      <c r="E163" s="16"/>
      <c r="F163" s="16"/>
      <c r="G163" s="16"/>
      <c r="H163" s="16"/>
      <c r="I163" s="16"/>
      <c r="J163" s="16"/>
      <c r="K163" s="16"/>
      <c r="L163" s="16"/>
      <c r="M163" s="16"/>
      <c r="N163" s="16"/>
      <c r="O163" s="16"/>
      <c r="P163" s="16"/>
      <c r="Q163" s="16"/>
    </row>
    <row r="164" spans="2:17" ht="15.75" customHeight="1">
      <c r="B164" s="16"/>
      <c r="C164" s="16"/>
      <c r="D164" s="16"/>
      <c r="E164" s="16"/>
      <c r="F164" s="16"/>
      <c r="G164" s="16"/>
      <c r="H164" s="16"/>
      <c r="I164" s="16"/>
      <c r="J164" s="16"/>
      <c r="K164" s="16"/>
      <c r="L164" s="16"/>
      <c r="M164" s="16"/>
      <c r="N164" s="16"/>
      <c r="O164" s="16"/>
      <c r="P164" s="16"/>
      <c r="Q164" s="16"/>
    </row>
    <row r="165" spans="2:17" ht="15.75" customHeight="1">
      <c r="B165" s="16"/>
      <c r="C165" s="16"/>
      <c r="D165" s="16"/>
      <c r="E165" s="16"/>
      <c r="F165" s="16"/>
      <c r="G165" s="16"/>
      <c r="H165" s="16"/>
      <c r="I165" s="16"/>
      <c r="J165" s="16"/>
      <c r="K165" s="16"/>
      <c r="L165" s="16"/>
      <c r="M165" s="16"/>
      <c r="N165" s="16"/>
      <c r="O165" s="16"/>
      <c r="P165" s="16"/>
      <c r="Q165" s="16"/>
    </row>
    <row r="166" spans="2:17" ht="15.75" customHeight="1">
      <c r="B166" s="16"/>
      <c r="C166" s="16"/>
      <c r="D166" s="16"/>
      <c r="E166" s="16"/>
      <c r="F166" s="16"/>
      <c r="G166" s="16"/>
      <c r="H166" s="16"/>
      <c r="I166" s="16"/>
      <c r="J166" s="16"/>
      <c r="K166" s="16"/>
      <c r="L166" s="16"/>
      <c r="M166" s="16"/>
      <c r="N166" s="16"/>
      <c r="O166" s="16"/>
      <c r="P166" s="16"/>
      <c r="Q166" s="16"/>
    </row>
    <row r="167" spans="2:17" ht="15.75" customHeight="1">
      <c r="B167" s="16"/>
      <c r="C167" s="16"/>
      <c r="D167" s="16"/>
      <c r="E167" s="16"/>
      <c r="F167" s="16"/>
      <c r="G167" s="16"/>
      <c r="H167" s="16"/>
      <c r="I167" s="16"/>
      <c r="J167" s="16"/>
      <c r="K167" s="16"/>
      <c r="L167" s="16"/>
      <c r="M167" s="16"/>
      <c r="N167" s="16"/>
      <c r="O167" s="16"/>
      <c r="P167" s="16"/>
      <c r="Q167" s="16"/>
    </row>
    <row r="168" spans="2:17" ht="15.75" customHeight="1">
      <c r="B168" s="16"/>
      <c r="C168" s="16"/>
      <c r="D168" s="16"/>
      <c r="E168" s="16"/>
      <c r="F168" s="16"/>
      <c r="G168" s="16"/>
      <c r="H168" s="16"/>
      <c r="I168" s="16"/>
      <c r="J168" s="16"/>
      <c r="K168" s="16"/>
      <c r="L168" s="16"/>
      <c r="M168" s="16"/>
      <c r="N168" s="16"/>
      <c r="O168" s="16"/>
      <c r="P168" s="16"/>
      <c r="Q168" s="16"/>
    </row>
    <row r="169" spans="2:17" ht="15.75" customHeight="1">
      <c r="B169" s="16"/>
      <c r="C169" s="16"/>
      <c r="D169" s="16"/>
      <c r="E169" s="16"/>
      <c r="F169" s="16"/>
      <c r="G169" s="16"/>
      <c r="H169" s="16"/>
      <c r="I169" s="16"/>
      <c r="J169" s="16"/>
      <c r="K169" s="16"/>
      <c r="L169" s="16"/>
      <c r="M169" s="16"/>
      <c r="N169" s="16"/>
      <c r="O169" s="16"/>
      <c r="P169" s="16"/>
      <c r="Q169" s="16"/>
    </row>
    <row r="170" spans="2:17" ht="15.75" customHeight="1">
      <c r="B170" s="16"/>
      <c r="C170" s="16"/>
      <c r="D170" s="16"/>
      <c r="E170" s="16"/>
      <c r="F170" s="16"/>
      <c r="G170" s="16"/>
      <c r="H170" s="16"/>
      <c r="I170" s="16"/>
      <c r="J170" s="16"/>
      <c r="K170" s="16"/>
      <c r="L170" s="16"/>
      <c r="M170" s="16"/>
      <c r="N170" s="16"/>
      <c r="O170" s="16"/>
      <c r="P170" s="16"/>
      <c r="Q170" s="16"/>
    </row>
    <row r="171" spans="2:17" ht="15.75" customHeight="1">
      <c r="B171" s="16"/>
      <c r="C171" s="16"/>
      <c r="D171" s="16"/>
      <c r="E171" s="16"/>
      <c r="F171" s="16"/>
      <c r="G171" s="16"/>
      <c r="H171" s="16"/>
      <c r="I171" s="16"/>
      <c r="J171" s="16"/>
      <c r="K171" s="16"/>
      <c r="L171" s="16"/>
      <c r="M171" s="16"/>
      <c r="N171" s="16"/>
      <c r="O171" s="16"/>
      <c r="P171" s="16"/>
      <c r="Q171" s="16"/>
    </row>
    <row r="172" spans="2:17" ht="15.75" customHeight="1">
      <c r="B172" s="16"/>
      <c r="C172" s="16"/>
      <c r="D172" s="16"/>
      <c r="E172" s="16"/>
      <c r="F172" s="16"/>
      <c r="G172" s="16"/>
      <c r="H172" s="16"/>
      <c r="I172" s="16"/>
      <c r="J172" s="16"/>
      <c r="K172" s="16"/>
      <c r="L172" s="16"/>
      <c r="M172" s="16"/>
      <c r="N172" s="16"/>
      <c r="O172" s="16"/>
      <c r="P172" s="16"/>
      <c r="Q172" s="16"/>
    </row>
    <row r="173" spans="2:17" ht="15.75" customHeight="1">
      <c r="B173" s="16"/>
      <c r="C173" s="16"/>
      <c r="D173" s="16"/>
      <c r="E173" s="16"/>
      <c r="F173" s="16"/>
      <c r="G173" s="16"/>
      <c r="H173" s="16"/>
      <c r="I173" s="16"/>
      <c r="J173" s="16"/>
      <c r="K173" s="16"/>
      <c r="L173" s="16"/>
      <c r="M173" s="16"/>
      <c r="N173" s="16"/>
      <c r="O173" s="16"/>
      <c r="P173" s="16"/>
      <c r="Q173" s="16"/>
    </row>
    <row r="174" spans="2:17" ht="15.75" customHeight="1">
      <c r="B174" s="16"/>
      <c r="C174" s="16"/>
      <c r="D174" s="16"/>
      <c r="E174" s="16"/>
      <c r="F174" s="16"/>
      <c r="G174" s="16"/>
      <c r="H174" s="16"/>
      <c r="I174" s="16"/>
      <c r="J174" s="16"/>
      <c r="K174" s="16"/>
      <c r="L174" s="16"/>
      <c r="M174" s="16"/>
      <c r="N174" s="16"/>
      <c r="O174" s="16"/>
      <c r="P174" s="16"/>
      <c r="Q174" s="16"/>
    </row>
    <row r="175" spans="2:17" ht="15.75" customHeight="1">
      <c r="B175" s="16"/>
      <c r="C175" s="16"/>
      <c r="D175" s="16"/>
      <c r="E175" s="16"/>
      <c r="F175" s="16"/>
      <c r="G175" s="16"/>
      <c r="H175" s="16"/>
      <c r="I175" s="16"/>
      <c r="J175" s="16"/>
      <c r="K175" s="16"/>
      <c r="L175" s="16"/>
      <c r="M175" s="16"/>
      <c r="N175" s="16"/>
      <c r="O175" s="16"/>
      <c r="P175" s="16"/>
      <c r="Q175" s="16"/>
    </row>
    <row r="176" spans="2:17" ht="15.75" customHeight="1">
      <c r="B176" s="16"/>
      <c r="C176" s="16"/>
      <c r="D176" s="16"/>
      <c r="E176" s="16"/>
      <c r="F176" s="16"/>
      <c r="G176" s="16"/>
      <c r="H176" s="16"/>
      <c r="I176" s="16"/>
      <c r="J176" s="16"/>
      <c r="K176" s="16"/>
      <c r="L176" s="16"/>
      <c r="M176" s="16"/>
      <c r="N176" s="16"/>
      <c r="O176" s="16"/>
      <c r="P176" s="16"/>
      <c r="Q176" s="16"/>
    </row>
    <row r="177" spans="2:17" ht="15.75" customHeight="1">
      <c r="B177" s="16"/>
      <c r="C177" s="16"/>
      <c r="D177" s="16"/>
      <c r="E177" s="16"/>
      <c r="F177" s="16"/>
      <c r="G177" s="16"/>
      <c r="H177" s="16"/>
      <c r="I177" s="16"/>
      <c r="J177" s="16"/>
      <c r="K177" s="16"/>
      <c r="L177" s="16"/>
      <c r="M177" s="16"/>
      <c r="N177" s="16"/>
      <c r="O177" s="16"/>
      <c r="P177" s="16"/>
      <c r="Q177" s="16"/>
    </row>
    <row r="178" spans="2:17" ht="15.75" customHeight="1">
      <c r="B178" s="16"/>
      <c r="C178" s="16"/>
      <c r="D178" s="16"/>
      <c r="E178" s="16"/>
      <c r="F178" s="16"/>
      <c r="G178" s="16"/>
      <c r="H178" s="16"/>
      <c r="I178" s="16"/>
      <c r="J178" s="16"/>
      <c r="K178" s="16"/>
      <c r="L178" s="16"/>
      <c r="M178" s="16"/>
      <c r="N178" s="16"/>
      <c r="O178" s="16"/>
      <c r="P178" s="16"/>
      <c r="Q178" s="16"/>
    </row>
    <row r="179" spans="2:17" ht="15.75" customHeight="1">
      <c r="B179" s="16"/>
      <c r="C179" s="16"/>
      <c r="D179" s="16"/>
      <c r="E179" s="16"/>
      <c r="F179" s="16"/>
      <c r="G179" s="16"/>
      <c r="H179" s="16"/>
      <c r="I179" s="16"/>
      <c r="J179" s="16"/>
      <c r="K179" s="16"/>
      <c r="L179" s="16"/>
      <c r="M179" s="16"/>
      <c r="N179" s="16"/>
      <c r="O179" s="16"/>
      <c r="P179" s="16"/>
      <c r="Q179" s="16"/>
    </row>
    <row r="180" spans="2:17" ht="15.75" customHeight="1">
      <c r="B180" s="16"/>
      <c r="C180" s="16"/>
      <c r="D180" s="16"/>
      <c r="E180" s="16"/>
      <c r="F180" s="16"/>
      <c r="G180" s="16"/>
      <c r="H180" s="16"/>
      <c r="I180" s="16"/>
      <c r="J180" s="16"/>
      <c r="K180" s="16"/>
      <c r="L180" s="16"/>
      <c r="M180" s="16"/>
      <c r="N180" s="16"/>
      <c r="O180" s="16"/>
      <c r="P180" s="16"/>
      <c r="Q180" s="16"/>
    </row>
    <row r="181" spans="2:17" ht="15.75" customHeight="1">
      <c r="B181" s="16"/>
      <c r="C181" s="16"/>
      <c r="D181" s="16"/>
      <c r="E181" s="16"/>
      <c r="F181" s="16"/>
      <c r="G181" s="16"/>
      <c r="H181" s="16"/>
      <c r="I181" s="16"/>
      <c r="J181" s="16"/>
      <c r="K181" s="16"/>
      <c r="L181" s="16"/>
      <c r="M181" s="16"/>
      <c r="N181" s="16"/>
      <c r="O181" s="16"/>
      <c r="P181" s="16"/>
      <c r="Q181" s="16"/>
    </row>
    <row r="182" spans="2:17" ht="15.75" customHeight="1">
      <c r="B182" s="16"/>
      <c r="C182" s="16"/>
      <c r="D182" s="16"/>
      <c r="E182" s="16"/>
      <c r="F182" s="16"/>
      <c r="G182" s="16"/>
      <c r="H182" s="16"/>
      <c r="I182" s="16"/>
      <c r="J182" s="16"/>
      <c r="K182" s="16"/>
      <c r="L182" s="16"/>
      <c r="M182" s="16"/>
      <c r="N182" s="16"/>
      <c r="O182" s="16"/>
      <c r="P182" s="16"/>
      <c r="Q182" s="16"/>
    </row>
    <row r="183" spans="2:17" ht="15.75" customHeight="1">
      <c r="B183" s="16"/>
      <c r="C183" s="16"/>
      <c r="D183" s="16"/>
      <c r="E183" s="16"/>
      <c r="F183" s="16"/>
      <c r="G183" s="16"/>
      <c r="H183" s="16"/>
      <c r="I183" s="16"/>
      <c r="J183" s="16"/>
      <c r="K183" s="16"/>
      <c r="L183" s="16"/>
      <c r="M183" s="16"/>
      <c r="N183" s="16"/>
      <c r="O183" s="16"/>
      <c r="P183" s="16"/>
      <c r="Q183" s="16"/>
    </row>
    <row r="184" spans="2:17" ht="15.75" customHeight="1">
      <c r="B184" s="16"/>
      <c r="C184" s="16"/>
      <c r="D184" s="16"/>
      <c r="E184" s="16"/>
      <c r="F184" s="16"/>
      <c r="G184" s="16"/>
      <c r="H184" s="16"/>
      <c r="I184" s="16"/>
      <c r="J184" s="16"/>
      <c r="K184" s="16"/>
      <c r="L184" s="16"/>
      <c r="M184" s="16"/>
      <c r="N184" s="16"/>
      <c r="O184" s="16"/>
      <c r="P184" s="16"/>
      <c r="Q184" s="16"/>
    </row>
    <row r="185" spans="2:17" ht="15.75" customHeight="1">
      <c r="B185" s="16"/>
      <c r="C185" s="16"/>
      <c r="D185" s="16"/>
      <c r="E185" s="16"/>
      <c r="F185" s="16"/>
      <c r="G185" s="16"/>
      <c r="H185" s="16"/>
      <c r="I185" s="16"/>
      <c r="J185" s="16"/>
      <c r="K185" s="16"/>
      <c r="L185" s="16"/>
      <c r="M185" s="16"/>
      <c r="N185" s="16"/>
      <c r="O185" s="16"/>
      <c r="P185" s="16"/>
      <c r="Q185" s="16"/>
    </row>
    <row r="186" spans="2:17" ht="15.75" customHeight="1">
      <c r="B186" s="16"/>
      <c r="C186" s="16"/>
      <c r="D186" s="16"/>
      <c r="E186" s="16"/>
      <c r="F186" s="16"/>
      <c r="G186" s="16"/>
      <c r="H186" s="16"/>
      <c r="I186" s="16"/>
      <c r="J186" s="16"/>
      <c r="K186" s="16"/>
      <c r="L186" s="16"/>
      <c r="M186" s="16"/>
      <c r="N186" s="16"/>
      <c r="O186" s="16"/>
      <c r="P186" s="16"/>
      <c r="Q186" s="16"/>
    </row>
    <row r="187" spans="2:17" ht="15.75" customHeight="1">
      <c r="B187" s="16"/>
      <c r="C187" s="16"/>
      <c r="D187" s="16"/>
      <c r="E187" s="16"/>
      <c r="F187" s="16"/>
      <c r="G187" s="16"/>
      <c r="H187" s="16"/>
      <c r="I187" s="16"/>
      <c r="J187" s="16"/>
      <c r="K187" s="16"/>
      <c r="L187" s="16"/>
      <c r="M187" s="16"/>
      <c r="N187" s="16"/>
      <c r="O187" s="16"/>
      <c r="P187" s="16"/>
      <c r="Q187" s="16"/>
    </row>
    <row r="188" spans="2:17" ht="15.75" customHeight="1">
      <c r="B188" s="16"/>
      <c r="C188" s="16"/>
      <c r="D188" s="16"/>
      <c r="E188" s="16"/>
      <c r="F188" s="16"/>
      <c r="G188" s="16"/>
      <c r="H188" s="16"/>
      <c r="I188" s="16"/>
      <c r="J188" s="16"/>
      <c r="K188" s="16"/>
      <c r="L188" s="16"/>
      <c r="M188" s="16"/>
      <c r="N188" s="16"/>
      <c r="O188" s="16"/>
      <c r="P188" s="16"/>
      <c r="Q188" s="16"/>
    </row>
    <row r="189" spans="2:17" ht="15.75" customHeight="1">
      <c r="B189" s="16"/>
      <c r="C189" s="16"/>
      <c r="D189" s="16"/>
      <c r="E189" s="16"/>
      <c r="F189" s="16"/>
      <c r="G189" s="16"/>
      <c r="H189" s="16"/>
      <c r="I189" s="16"/>
      <c r="J189" s="16"/>
      <c r="K189" s="16"/>
      <c r="L189" s="16"/>
      <c r="M189" s="16"/>
      <c r="N189" s="16"/>
      <c r="O189" s="16"/>
      <c r="P189" s="16"/>
      <c r="Q189" s="16"/>
    </row>
    <row r="190" spans="2:17" ht="15.75" customHeight="1">
      <c r="B190" s="16"/>
      <c r="C190" s="16"/>
      <c r="D190" s="16"/>
      <c r="E190" s="16"/>
      <c r="F190" s="16"/>
      <c r="G190" s="16"/>
      <c r="H190" s="16"/>
      <c r="I190" s="16"/>
      <c r="J190" s="16"/>
      <c r="K190" s="16"/>
      <c r="L190" s="16"/>
      <c r="M190" s="16"/>
      <c r="N190" s="16"/>
      <c r="O190" s="16"/>
      <c r="P190" s="16"/>
      <c r="Q190" s="16"/>
    </row>
    <row r="191" spans="2:17" ht="15.75" customHeight="1">
      <c r="B191" s="16"/>
      <c r="C191" s="16"/>
      <c r="D191" s="16"/>
      <c r="E191" s="16"/>
      <c r="F191" s="16"/>
      <c r="G191" s="16"/>
      <c r="H191" s="16"/>
      <c r="I191" s="16"/>
      <c r="J191" s="16"/>
      <c r="K191" s="16"/>
      <c r="L191" s="16"/>
      <c r="M191" s="16"/>
      <c r="N191" s="16"/>
      <c r="O191" s="16"/>
      <c r="P191" s="16"/>
      <c r="Q191" s="16"/>
    </row>
    <row r="192" spans="2:17" ht="15.75" customHeight="1">
      <c r="B192" s="16"/>
      <c r="C192" s="16"/>
      <c r="D192" s="16"/>
      <c r="E192" s="16"/>
      <c r="F192" s="16"/>
      <c r="G192" s="16"/>
      <c r="H192" s="16"/>
      <c r="I192" s="16"/>
      <c r="J192" s="16"/>
      <c r="K192" s="16"/>
      <c r="L192" s="16"/>
      <c r="M192" s="16"/>
      <c r="N192" s="16"/>
      <c r="O192" s="16"/>
      <c r="P192" s="16"/>
      <c r="Q192" s="16"/>
    </row>
    <row r="193" spans="2:17" ht="15.75" customHeight="1">
      <c r="B193" s="16"/>
      <c r="C193" s="16"/>
      <c r="D193" s="16"/>
      <c r="E193" s="16"/>
      <c r="F193" s="16"/>
      <c r="G193" s="16"/>
      <c r="H193" s="16"/>
      <c r="I193" s="16"/>
      <c r="J193" s="16"/>
      <c r="K193" s="16"/>
      <c r="L193" s="16"/>
      <c r="M193" s="16"/>
      <c r="N193" s="16"/>
      <c r="O193" s="16"/>
      <c r="P193" s="16"/>
      <c r="Q193" s="16"/>
    </row>
    <row r="194" spans="2:17" ht="15.75" customHeight="1">
      <c r="B194" s="16"/>
      <c r="C194" s="16"/>
      <c r="D194" s="16"/>
      <c r="E194" s="16"/>
      <c r="F194" s="16"/>
      <c r="G194" s="16"/>
      <c r="H194" s="16"/>
      <c r="I194" s="16"/>
      <c r="J194" s="16"/>
      <c r="K194" s="16"/>
      <c r="L194" s="16"/>
      <c r="M194" s="16"/>
      <c r="N194" s="16"/>
      <c r="O194" s="16"/>
      <c r="P194" s="16"/>
      <c r="Q194" s="16"/>
    </row>
    <row r="195" spans="2:17" ht="15.75" customHeight="1">
      <c r="B195" s="16"/>
      <c r="C195" s="16"/>
      <c r="D195" s="16"/>
      <c r="E195" s="16"/>
      <c r="F195" s="16"/>
      <c r="G195" s="16"/>
      <c r="H195" s="16"/>
      <c r="I195" s="16"/>
      <c r="J195" s="16"/>
      <c r="K195" s="16"/>
      <c r="L195" s="16"/>
      <c r="M195" s="16"/>
      <c r="N195" s="16"/>
      <c r="O195" s="16"/>
      <c r="P195" s="16"/>
      <c r="Q195" s="16"/>
    </row>
    <row r="196" spans="2:17" ht="15.75" customHeight="1">
      <c r="B196" s="16"/>
      <c r="C196" s="16"/>
      <c r="D196" s="16"/>
      <c r="E196" s="16"/>
      <c r="F196" s="16"/>
      <c r="G196" s="16"/>
      <c r="H196" s="16"/>
      <c r="I196" s="16"/>
      <c r="J196" s="16"/>
      <c r="K196" s="16"/>
      <c r="L196" s="16"/>
      <c r="M196" s="16"/>
      <c r="N196" s="16"/>
      <c r="O196" s="16"/>
      <c r="P196" s="16"/>
      <c r="Q196" s="16"/>
    </row>
    <row r="197" spans="2:17" ht="15.75" customHeight="1">
      <c r="B197" s="16"/>
      <c r="C197" s="16"/>
      <c r="D197" s="16"/>
      <c r="E197" s="16"/>
      <c r="F197" s="16"/>
      <c r="G197" s="16"/>
      <c r="H197" s="16"/>
      <c r="I197" s="16"/>
      <c r="J197" s="16"/>
      <c r="K197" s="16"/>
      <c r="L197" s="16"/>
      <c r="M197" s="16"/>
      <c r="N197" s="16"/>
      <c r="O197" s="16"/>
      <c r="P197" s="16"/>
      <c r="Q197" s="16"/>
    </row>
    <row r="198" spans="2:17" ht="15.75" customHeight="1">
      <c r="B198" s="16"/>
      <c r="C198" s="16"/>
      <c r="D198" s="16"/>
      <c r="E198" s="16"/>
      <c r="F198" s="16"/>
      <c r="G198" s="16"/>
      <c r="H198" s="16"/>
      <c r="I198" s="16"/>
      <c r="J198" s="16"/>
      <c r="K198" s="16"/>
      <c r="L198" s="16"/>
      <c r="M198" s="16"/>
      <c r="N198" s="16"/>
      <c r="O198" s="16"/>
      <c r="P198" s="16"/>
      <c r="Q198" s="16"/>
    </row>
    <row r="199" spans="2:17" ht="15.75" customHeight="1">
      <c r="B199" s="16"/>
      <c r="C199" s="16"/>
      <c r="D199" s="16"/>
      <c r="E199" s="16"/>
      <c r="F199" s="16"/>
      <c r="G199" s="16"/>
      <c r="H199" s="16"/>
      <c r="I199" s="16"/>
      <c r="J199" s="16"/>
      <c r="K199" s="16"/>
      <c r="L199" s="16"/>
      <c r="M199" s="16"/>
      <c r="N199" s="16"/>
      <c r="O199" s="16"/>
      <c r="P199" s="16"/>
      <c r="Q199" s="16"/>
    </row>
    <row r="200" spans="2:17" ht="15.75" customHeight="1">
      <c r="B200" s="16"/>
      <c r="C200" s="16"/>
      <c r="D200" s="16"/>
      <c r="E200" s="16"/>
      <c r="F200" s="16"/>
      <c r="G200" s="16"/>
      <c r="H200" s="16"/>
      <c r="I200" s="16"/>
      <c r="J200" s="16"/>
      <c r="K200" s="16"/>
      <c r="L200" s="16"/>
      <c r="M200" s="16"/>
      <c r="N200" s="16"/>
      <c r="O200" s="16"/>
      <c r="P200" s="16"/>
      <c r="Q200" s="16"/>
    </row>
    <row r="201" spans="2:17" ht="15.75" customHeight="1">
      <c r="B201" s="16"/>
      <c r="C201" s="16"/>
      <c r="D201" s="16"/>
      <c r="E201" s="16"/>
      <c r="F201" s="16"/>
      <c r="G201" s="16"/>
      <c r="H201" s="16"/>
      <c r="I201" s="16"/>
      <c r="J201" s="16"/>
      <c r="K201" s="16"/>
      <c r="L201" s="16"/>
      <c r="M201" s="16"/>
      <c r="N201" s="16"/>
      <c r="O201" s="16"/>
      <c r="P201" s="16"/>
      <c r="Q201" s="16"/>
    </row>
    <row r="202" spans="2:17" ht="15.75" customHeight="1">
      <c r="B202" s="16"/>
      <c r="C202" s="16"/>
      <c r="D202" s="16"/>
      <c r="E202" s="16"/>
      <c r="F202" s="16"/>
      <c r="G202" s="16"/>
      <c r="H202" s="16"/>
      <c r="I202" s="16"/>
      <c r="J202" s="16"/>
      <c r="K202" s="16"/>
      <c r="L202" s="16"/>
      <c r="M202" s="16"/>
      <c r="N202" s="16"/>
      <c r="O202" s="16"/>
      <c r="P202" s="16"/>
      <c r="Q202" s="16"/>
    </row>
    <row r="203" spans="2:17" ht="15.75" customHeight="1">
      <c r="B203" s="16"/>
      <c r="C203" s="16"/>
      <c r="D203" s="16"/>
      <c r="E203" s="16"/>
      <c r="F203" s="16"/>
      <c r="G203" s="16"/>
      <c r="H203" s="16"/>
      <c r="I203" s="16"/>
      <c r="J203" s="16"/>
      <c r="K203" s="16"/>
      <c r="L203" s="16"/>
      <c r="M203" s="16"/>
      <c r="N203" s="16"/>
      <c r="O203" s="16"/>
      <c r="P203" s="16"/>
      <c r="Q203" s="16"/>
    </row>
    <row r="204" spans="2:17" ht="15.75" customHeight="1">
      <c r="B204" s="16"/>
      <c r="C204" s="16"/>
      <c r="D204" s="16"/>
      <c r="E204" s="16"/>
      <c r="F204" s="16"/>
      <c r="G204" s="16"/>
      <c r="H204" s="16"/>
      <c r="I204" s="16"/>
      <c r="J204" s="16"/>
      <c r="K204" s="16"/>
      <c r="L204" s="16"/>
      <c r="M204" s="16"/>
      <c r="N204" s="16"/>
      <c r="O204" s="16"/>
      <c r="P204" s="16"/>
      <c r="Q204" s="16"/>
    </row>
    <row r="205" spans="2:17" ht="15.75" customHeight="1">
      <c r="B205" s="16"/>
      <c r="C205" s="16"/>
      <c r="D205" s="16"/>
      <c r="E205" s="16"/>
      <c r="F205" s="16"/>
      <c r="G205" s="16"/>
      <c r="H205" s="16"/>
      <c r="I205" s="16"/>
      <c r="J205" s="16"/>
      <c r="K205" s="16"/>
      <c r="L205" s="16"/>
      <c r="M205" s="16"/>
      <c r="N205" s="16"/>
      <c r="O205" s="16"/>
      <c r="P205" s="16"/>
      <c r="Q205" s="16"/>
    </row>
    <row r="206" spans="2:17" ht="15.75" customHeight="1">
      <c r="B206" s="16"/>
      <c r="C206" s="16"/>
      <c r="D206" s="16"/>
      <c r="E206" s="16"/>
      <c r="F206" s="16"/>
      <c r="G206" s="16"/>
      <c r="H206" s="16"/>
      <c r="I206" s="16"/>
      <c r="J206" s="16"/>
      <c r="K206" s="16"/>
      <c r="L206" s="16"/>
      <c r="M206" s="16"/>
      <c r="N206" s="16"/>
      <c r="O206" s="16"/>
      <c r="P206" s="16"/>
      <c r="Q206" s="16"/>
    </row>
    <row r="207" spans="2:17" ht="15.75" customHeight="1">
      <c r="B207" s="16"/>
      <c r="C207" s="16"/>
      <c r="D207" s="16"/>
      <c r="E207" s="16"/>
      <c r="F207" s="16"/>
      <c r="G207" s="16"/>
      <c r="H207" s="16"/>
      <c r="I207" s="16"/>
      <c r="J207" s="16"/>
      <c r="K207" s="16"/>
      <c r="L207" s="16"/>
      <c r="M207" s="16"/>
      <c r="N207" s="16"/>
      <c r="O207" s="16"/>
      <c r="P207" s="16"/>
      <c r="Q207" s="16"/>
    </row>
    <row r="208" spans="2:17" ht="15.75" customHeight="1">
      <c r="B208" s="16"/>
      <c r="C208" s="16"/>
      <c r="D208" s="16"/>
      <c r="E208" s="16"/>
      <c r="F208" s="16"/>
      <c r="G208" s="16"/>
      <c r="H208" s="16"/>
      <c r="I208" s="16"/>
      <c r="J208" s="16"/>
      <c r="K208" s="16"/>
      <c r="L208" s="16"/>
      <c r="M208" s="16"/>
      <c r="N208" s="16"/>
      <c r="O208" s="16"/>
      <c r="P208" s="16"/>
      <c r="Q208" s="16"/>
    </row>
    <row r="209" spans="2:17" ht="15.75" customHeight="1">
      <c r="B209" s="16"/>
      <c r="C209" s="16"/>
      <c r="D209" s="16"/>
      <c r="E209" s="16"/>
      <c r="F209" s="16"/>
      <c r="G209" s="16"/>
      <c r="H209" s="16"/>
      <c r="I209" s="16"/>
      <c r="J209" s="16"/>
      <c r="K209" s="16"/>
      <c r="L209" s="16"/>
      <c r="M209" s="16"/>
      <c r="N209" s="16"/>
      <c r="O209" s="16"/>
      <c r="P209" s="16"/>
      <c r="Q209" s="16"/>
    </row>
    <row r="210" spans="2:17" ht="15.75" customHeight="1">
      <c r="B210" s="16"/>
      <c r="C210" s="16"/>
      <c r="D210" s="16"/>
      <c r="E210" s="16"/>
      <c r="F210" s="16"/>
      <c r="G210" s="16"/>
      <c r="H210" s="16"/>
      <c r="I210" s="16"/>
      <c r="J210" s="16"/>
      <c r="K210" s="16"/>
      <c r="L210" s="16"/>
      <c r="M210" s="16"/>
      <c r="N210" s="16"/>
      <c r="O210" s="16"/>
      <c r="P210" s="16"/>
      <c r="Q210" s="16"/>
    </row>
    <row r="211" spans="2:17" ht="15.75" customHeight="1">
      <c r="B211" s="16"/>
      <c r="C211" s="16"/>
      <c r="D211" s="16"/>
      <c r="E211" s="16"/>
      <c r="F211" s="16"/>
      <c r="G211" s="16"/>
      <c r="H211" s="16"/>
      <c r="I211" s="16"/>
      <c r="J211" s="16"/>
      <c r="K211" s="16"/>
      <c r="L211" s="16"/>
      <c r="M211" s="16"/>
      <c r="N211" s="16"/>
      <c r="O211" s="16"/>
      <c r="P211" s="16"/>
      <c r="Q211" s="16"/>
    </row>
    <row r="212" spans="2:17" ht="15.75" customHeight="1">
      <c r="B212" s="16"/>
      <c r="C212" s="16"/>
      <c r="D212" s="16"/>
      <c r="E212" s="16"/>
      <c r="F212" s="16"/>
      <c r="G212" s="16"/>
      <c r="H212" s="16"/>
      <c r="I212" s="16"/>
      <c r="J212" s="16"/>
      <c r="K212" s="16"/>
      <c r="L212" s="16"/>
      <c r="M212" s="16"/>
      <c r="N212" s="16"/>
      <c r="O212" s="16"/>
      <c r="P212" s="16"/>
      <c r="Q212" s="16"/>
    </row>
    <row r="213" spans="2:17" ht="15.75" customHeight="1">
      <c r="B213" s="16"/>
      <c r="C213" s="16"/>
      <c r="D213" s="16"/>
      <c r="E213" s="16"/>
      <c r="F213" s="16"/>
      <c r="G213" s="16"/>
      <c r="H213" s="16"/>
      <c r="I213" s="16"/>
      <c r="J213" s="16"/>
      <c r="K213" s="16"/>
      <c r="L213" s="16"/>
      <c r="M213" s="16"/>
      <c r="N213" s="16"/>
      <c r="O213" s="16"/>
      <c r="P213" s="16"/>
      <c r="Q213" s="16"/>
    </row>
    <row r="214" spans="2:17" ht="15.75" customHeight="1">
      <c r="B214" s="16"/>
      <c r="C214" s="16"/>
      <c r="D214" s="16"/>
      <c r="E214" s="16"/>
      <c r="F214" s="16"/>
      <c r="G214" s="16"/>
      <c r="H214" s="16"/>
      <c r="I214" s="16"/>
      <c r="J214" s="16"/>
      <c r="K214" s="16"/>
      <c r="L214" s="16"/>
      <c r="M214" s="16"/>
      <c r="N214" s="16"/>
      <c r="O214" s="16"/>
      <c r="P214" s="16"/>
      <c r="Q214" s="16"/>
    </row>
    <row r="215" spans="2:17" ht="15.75" customHeight="1">
      <c r="B215" s="16"/>
      <c r="C215" s="16"/>
      <c r="D215" s="16"/>
      <c r="E215" s="16"/>
      <c r="F215" s="16"/>
      <c r="G215" s="16"/>
      <c r="H215" s="16"/>
      <c r="I215" s="16"/>
      <c r="J215" s="16"/>
      <c r="K215" s="16"/>
      <c r="L215" s="16"/>
      <c r="M215" s="16"/>
      <c r="N215" s="16"/>
      <c r="O215" s="16"/>
      <c r="P215" s="16"/>
      <c r="Q215" s="16"/>
    </row>
    <row r="216" spans="2:17" ht="15.75" customHeight="1">
      <c r="B216" s="16"/>
      <c r="C216" s="16"/>
      <c r="D216" s="16"/>
      <c r="E216" s="16"/>
      <c r="F216" s="16"/>
      <c r="G216" s="16"/>
      <c r="H216" s="16"/>
      <c r="I216" s="16"/>
      <c r="J216" s="16"/>
      <c r="K216" s="16"/>
      <c r="L216" s="16"/>
      <c r="M216" s="16"/>
      <c r="N216" s="16"/>
      <c r="O216" s="16"/>
      <c r="P216" s="16"/>
      <c r="Q216" s="16"/>
    </row>
    <row r="217" spans="2:17" ht="15.75" customHeight="1">
      <c r="B217" s="16"/>
      <c r="C217" s="16"/>
      <c r="D217" s="16"/>
      <c r="E217" s="16"/>
      <c r="F217" s="16"/>
      <c r="G217" s="16"/>
      <c r="H217" s="16"/>
      <c r="I217" s="16"/>
      <c r="J217" s="16"/>
      <c r="K217" s="16"/>
      <c r="L217" s="16"/>
      <c r="M217" s="16"/>
      <c r="N217" s="16"/>
      <c r="O217" s="16"/>
      <c r="P217" s="16"/>
      <c r="Q217" s="16"/>
    </row>
    <row r="218" spans="2:17" ht="15.75" customHeight="1">
      <c r="B218" s="16"/>
      <c r="C218" s="16"/>
      <c r="D218" s="16"/>
      <c r="E218" s="16"/>
      <c r="F218" s="16"/>
      <c r="G218" s="16"/>
      <c r="H218" s="16"/>
      <c r="I218" s="16"/>
      <c r="J218" s="16"/>
      <c r="K218" s="16"/>
      <c r="L218" s="16"/>
      <c r="M218" s="16"/>
      <c r="N218" s="16"/>
      <c r="O218" s="16"/>
      <c r="P218" s="16"/>
      <c r="Q218" s="16"/>
    </row>
    <row r="219" spans="2:17" ht="15.75" customHeight="1">
      <c r="B219" s="16"/>
      <c r="C219" s="16"/>
      <c r="D219" s="16"/>
      <c r="E219" s="16"/>
      <c r="F219" s="16"/>
      <c r="G219" s="16"/>
      <c r="H219" s="16"/>
      <c r="I219" s="16"/>
      <c r="J219" s="16"/>
      <c r="K219" s="16"/>
      <c r="L219" s="16"/>
      <c r="M219" s="16"/>
      <c r="N219" s="16"/>
      <c r="O219" s="16"/>
      <c r="P219" s="16"/>
      <c r="Q219" s="16"/>
    </row>
    <row r="220" spans="2:17" ht="15.75" customHeight="1">
      <c r="B220" s="16"/>
      <c r="C220" s="16"/>
      <c r="D220" s="16"/>
      <c r="E220" s="16"/>
      <c r="F220" s="16"/>
      <c r="G220" s="16"/>
      <c r="H220" s="16"/>
      <c r="I220" s="16"/>
      <c r="J220" s="16"/>
      <c r="K220" s="16"/>
      <c r="L220" s="16"/>
      <c r="M220" s="16"/>
      <c r="N220" s="16"/>
      <c r="O220" s="16"/>
      <c r="P220" s="16"/>
      <c r="Q220" s="16"/>
    </row>
    <row r="221" spans="2:17" ht="15.75" customHeight="1">
      <c r="B221" s="16"/>
      <c r="C221" s="16"/>
      <c r="D221" s="16"/>
      <c r="E221" s="16"/>
      <c r="F221" s="16"/>
      <c r="G221" s="16"/>
      <c r="H221" s="16"/>
      <c r="I221" s="16"/>
      <c r="J221" s="16"/>
      <c r="K221" s="16"/>
      <c r="L221" s="16"/>
      <c r="M221" s="16"/>
      <c r="N221" s="16"/>
      <c r="O221" s="16"/>
      <c r="P221" s="16"/>
      <c r="Q221" s="16"/>
    </row>
    <row r="222" spans="2:17" ht="15.75" customHeight="1">
      <c r="B222" s="16"/>
      <c r="C222" s="16"/>
      <c r="D222" s="16"/>
      <c r="E222" s="16"/>
      <c r="F222" s="16"/>
      <c r="G222" s="16"/>
      <c r="H222" s="16"/>
      <c r="I222" s="16"/>
      <c r="J222" s="16"/>
      <c r="K222" s="16"/>
      <c r="L222" s="16"/>
      <c r="M222" s="16"/>
      <c r="N222" s="16"/>
      <c r="O222" s="16"/>
      <c r="P222" s="16"/>
      <c r="Q222" s="16"/>
    </row>
    <row r="223" spans="2:17" ht="15.75" customHeight="1">
      <c r="B223" s="16"/>
      <c r="C223" s="16"/>
      <c r="D223" s="16"/>
      <c r="E223" s="16"/>
      <c r="F223" s="16"/>
      <c r="G223" s="16"/>
      <c r="H223" s="16"/>
      <c r="I223" s="16"/>
      <c r="J223" s="16"/>
      <c r="K223" s="16"/>
      <c r="L223" s="16"/>
      <c r="M223" s="16"/>
      <c r="N223" s="16"/>
      <c r="O223" s="16"/>
      <c r="P223" s="16"/>
      <c r="Q223" s="16"/>
    </row>
    <row r="224" spans="2:17" ht="15.75" customHeight="1">
      <c r="B224" s="16"/>
      <c r="C224" s="16"/>
      <c r="D224" s="16"/>
      <c r="E224" s="16"/>
      <c r="F224" s="16"/>
      <c r="G224" s="16"/>
      <c r="H224" s="16"/>
      <c r="I224" s="16"/>
      <c r="J224" s="16"/>
      <c r="K224" s="16"/>
      <c r="L224" s="16"/>
      <c r="M224" s="16"/>
      <c r="N224" s="16"/>
      <c r="O224" s="16"/>
      <c r="P224" s="16"/>
      <c r="Q224" s="16"/>
    </row>
    <row r="225" spans="2:17" ht="15.75" customHeight="1">
      <c r="B225" s="16"/>
      <c r="C225" s="16"/>
      <c r="D225" s="16"/>
      <c r="E225" s="16"/>
      <c r="F225" s="16"/>
      <c r="G225" s="16"/>
      <c r="H225" s="16"/>
      <c r="I225" s="16"/>
      <c r="J225" s="16"/>
      <c r="K225" s="16"/>
      <c r="L225" s="16"/>
      <c r="M225" s="16"/>
      <c r="N225" s="16"/>
      <c r="O225" s="16"/>
      <c r="P225" s="16"/>
      <c r="Q225" s="16"/>
    </row>
    <row r="226" spans="2:17" ht="15.75" customHeight="1">
      <c r="B226" s="16"/>
      <c r="C226" s="16"/>
      <c r="D226" s="16"/>
      <c r="E226" s="16"/>
      <c r="F226" s="16"/>
      <c r="G226" s="16"/>
      <c r="H226" s="16"/>
      <c r="I226" s="16"/>
      <c r="J226" s="16"/>
      <c r="K226" s="16"/>
      <c r="L226" s="16"/>
      <c r="M226" s="16"/>
      <c r="N226" s="16"/>
      <c r="O226" s="16"/>
      <c r="P226" s="16"/>
      <c r="Q226" s="16"/>
    </row>
    <row r="227" spans="2:17" ht="15.75" customHeight="1">
      <c r="B227" s="16"/>
      <c r="C227" s="16"/>
      <c r="D227" s="16"/>
      <c r="E227" s="16"/>
      <c r="F227" s="16"/>
      <c r="G227" s="16"/>
      <c r="H227" s="16"/>
      <c r="I227" s="16"/>
      <c r="J227" s="16"/>
      <c r="K227" s="16"/>
      <c r="L227" s="16"/>
      <c r="M227" s="16"/>
      <c r="N227" s="16"/>
      <c r="O227" s="16"/>
      <c r="P227" s="16"/>
      <c r="Q227" s="16"/>
    </row>
    <row r="228" spans="2:17" ht="15.75" customHeight="1">
      <c r="B228" s="16"/>
      <c r="C228" s="16"/>
      <c r="D228" s="16"/>
      <c r="E228" s="16"/>
      <c r="F228" s="16"/>
      <c r="G228" s="16"/>
      <c r="H228" s="16"/>
      <c r="I228" s="16"/>
      <c r="J228" s="16"/>
      <c r="K228" s="16"/>
      <c r="L228" s="16"/>
      <c r="M228" s="16"/>
      <c r="N228" s="16"/>
      <c r="O228" s="16"/>
      <c r="P228" s="16"/>
      <c r="Q228" s="16"/>
    </row>
    <row r="229" spans="2:17" ht="15.75" customHeight="1">
      <c r="B229" s="16"/>
      <c r="C229" s="16"/>
      <c r="D229" s="16"/>
      <c r="E229" s="16"/>
      <c r="F229" s="16"/>
      <c r="G229" s="16"/>
      <c r="H229" s="16"/>
      <c r="I229" s="16"/>
      <c r="J229" s="16"/>
      <c r="K229" s="16"/>
      <c r="L229" s="16"/>
      <c r="M229" s="16"/>
      <c r="N229" s="16"/>
      <c r="O229" s="16"/>
      <c r="P229" s="16"/>
      <c r="Q229" s="16"/>
    </row>
    <row r="230" spans="2:17" ht="15.75" customHeight="1">
      <c r="B230" s="16"/>
      <c r="C230" s="16"/>
      <c r="D230" s="16"/>
      <c r="E230" s="16"/>
      <c r="F230" s="16"/>
      <c r="G230" s="16"/>
      <c r="H230" s="16"/>
      <c r="I230" s="16"/>
      <c r="J230" s="16"/>
      <c r="K230" s="16"/>
      <c r="L230" s="16"/>
      <c r="M230" s="16"/>
      <c r="N230" s="16"/>
      <c r="O230" s="16"/>
      <c r="P230" s="16"/>
      <c r="Q230" s="16"/>
    </row>
    <row r="231" spans="2:17" ht="15.75" customHeight="1">
      <c r="B231" s="16"/>
      <c r="C231" s="16"/>
      <c r="D231" s="16"/>
      <c r="E231" s="16"/>
      <c r="F231" s="16"/>
      <c r="G231" s="16"/>
      <c r="H231" s="16"/>
      <c r="I231" s="16"/>
      <c r="J231" s="16"/>
      <c r="K231" s="16"/>
      <c r="L231" s="16"/>
      <c r="M231" s="16"/>
      <c r="N231" s="16"/>
      <c r="O231" s="16"/>
      <c r="P231" s="16"/>
      <c r="Q231" s="16"/>
    </row>
    <row r="232" spans="2:17" ht="15.75" customHeight="1">
      <c r="B232" s="16"/>
      <c r="C232" s="16"/>
      <c r="D232" s="16"/>
      <c r="E232" s="16"/>
      <c r="F232" s="16"/>
      <c r="G232" s="16"/>
      <c r="H232" s="16"/>
      <c r="I232" s="16"/>
      <c r="J232" s="16"/>
      <c r="K232" s="16"/>
      <c r="L232" s="16"/>
      <c r="M232" s="16"/>
      <c r="N232" s="16"/>
      <c r="O232" s="16"/>
      <c r="P232" s="16"/>
      <c r="Q232" s="16"/>
    </row>
    <row r="233" spans="2:17" ht="15.75" customHeight="1">
      <c r="B233" s="16"/>
      <c r="C233" s="16"/>
      <c r="D233" s="16"/>
      <c r="E233" s="16"/>
      <c r="F233" s="16"/>
      <c r="G233" s="16"/>
      <c r="H233" s="16"/>
      <c r="I233" s="16"/>
      <c r="J233" s="16"/>
      <c r="K233" s="16"/>
      <c r="L233" s="16"/>
      <c r="M233" s="16"/>
      <c r="N233" s="16"/>
      <c r="O233" s="16"/>
      <c r="P233" s="16"/>
      <c r="Q233" s="16"/>
    </row>
    <row r="234" spans="2:17" ht="15.75" customHeight="1">
      <c r="B234" s="16"/>
      <c r="C234" s="16"/>
      <c r="D234" s="16"/>
      <c r="E234" s="16"/>
      <c r="F234" s="16"/>
      <c r="G234" s="16"/>
      <c r="H234" s="16"/>
      <c r="I234" s="16"/>
      <c r="J234" s="16"/>
      <c r="K234" s="16"/>
      <c r="L234" s="16"/>
      <c r="M234" s="16"/>
      <c r="N234" s="16"/>
      <c r="O234" s="16"/>
      <c r="P234" s="16"/>
      <c r="Q234" s="16"/>
    </row>
    <row r="235" spans="2:17" ht="15.75" customHeight="1">
      <c r="B235" s="16"/>
      <c r="C235" s="16"/>
      <c r="D235" s="16"/>
      <c r="E235" s="16"/>
      <c r="F235" s="16"/>
      <c r="G235" s="16"/>
      <c r="H235" s="16"/>
      <c r="I235" s="16"/>
      <c r="J235" s="16"/>
      <c r="K235" s="16"/>
      <c r="L235" s="16"/>
      <c r="M235" s="16"/>
      <c r="N235" s="16"/>
      <c r="O235" s="16"/>
      <c r="P235" s="16"/>
      <c r="Q235" s="16"/>
    </row>
    <row r="236" spans="2:17" ht="15.75" customHeight="1">
      <c r="B236" s="16"/>
      <c r="C236" s="16"/>
      <c r="D236" s="16"/>
      <c r="E236" s="16"/>
      <c r="F236" s="16"/>
      <c r="G236" s="16"/>
      <c r="H236" s="16"/>
      <c r="I236" s="16"/>
      <c r="J236" s="16"/>
      <c r="K236" s="16"/>
      <c r="L236" s="16"/>
      <c r="M236" s="16"/>
      <c r="N236" s="16"/>
      <c r="O236" s="16"/>
      <c r="P236" s="16"/>
      <c r="Q236" s="16"/>
    </row>
    <row r="237" spans="2:17" ht="15.75" customHeight="1">
      <c r="B237" s="16"/>
      <c r="C237" s="16"/>
      <c r="D237" s="16"/>
      <c r="E237" s="16"/>
      <c r="F237" s="16"/>
      <c r="G237" s="16"/>
      <c r="H237" s="16"/>
      <c r="I237" s="16"/>
      <c r="J237" s="16"/>
      <c r="K237" s="16"/>
      <c r="L237" s="16"/>
      <c r="M237" s="16"/>
      <c r="N237" s="16"/>
      <c r="O237" s="16"/>
      <c r="P237" s="16"/>
      <c r="Q237" s="16"/>
    </row>
    <row r="238" spans="2:17" ht="15.75" customHeight="1">
      <c r="B238" s="16"/>
      <c r="C238" s="16"/>
      <c r="D238" s="16"/>
      <c r="E238" s="16"/>
      <c r="F238" s="16"/>
      <c r="G238" s="16"/>
      <c r="H238" s="16"/>
      <c r="I238" s="16"/>
      <c r="J238" s="16"/>
      <c r="K238" s="16"/>
      <c r="L238" s="16"/>
      <c r="M238" s="16"/>
      <c r="N238" s="16"/>
      <c r="O238" s="16"/>
      <c r="P238" s="16"/>
      <c r="Q238" s="16"/>
    </row>
    <row r="239" spans="2:17" ht="15.75" customHeight="1">
      <c r="B239" s="16"/>
      <c r="C239" s="16"/>
      <c r="D239" s="16"/>
      <c r="E239" s="16"/>
      <c r="F239" s="16"/>
      <c r="G239" s="16"/>
      <c r="H239" s="16"/>
      <c r="I239" s="16"/>
      <c r="J239" s="16"/>
      <c r="K239" s="16"/>
      <c r="L239" s="16"/>
      <c r="M239" s="16"/>
      <c r="N239" s="16"/>
      <c r="O239" s="16"/>
      <c r="P239" s="16"/>
      <c r="Q239" s="16"/>
    </row>
    <row r="240" spans="2:17" ht="15.75" customHeight="1">
      <c r="B240" s="16"/>
      <c r="C240" s="16"/>
      <c r="D240" s="16"/>
      <c r="E240" s="16"/>
      <c r="F240" s="16"/>
      <c r="G240" s="16"/>
      <c r="H240" s="16"/>
      <c r="I240" s="16"/>
      <c r="J240" s="16"/>
      <c r="K240" s="16"/>
      <c r="L240" s="16"/>
      <c r="M240" s="16"/>
      <c r="N240" s="16"/>
      <c r="O240" s="16"/>
      <c r="P240" s="16"/>
      <c r="Q240" s="16"/>
    </row>
    <row r="241" spans="2:17" ht="15.75" customHeight="1">
      <c r="B241" s="16"/>
      <c r="C241" s="16"/>
      <c r="D241" s="16"/>
      <c r="E241" s="16"/>
      <c r="F241" s="16"/>
      <c r="G241" s="16"/>
      <c r="H241" s="16"/>
      <c r="I241" s="16"/>
      <c r="J241" s="16"/>
      <c r="K241" s="16"/>
      <c r="L241" s="16"/>
      <c r="M241" s="16"/>
      <c r="N241" s="16"/>
      <c r="O241" s="16"/>
      <c r="P241" s="16"/>
      <c r="Q241" s="16"/>
    </row>
    <row r="242" spans="2:17" ht="15.75" customHeight="1">
      <c r="B242" s="16"/>
      <c r="C242" s="16"/>
      <c r="D242" s="16"/>
      <c r="E242" s="16"/>
      <c r="F242" s="16"/>
      <c r="G242" s="16"/>
      <c r="H242" s="16"/>
      <c r="I242" s="16"/>
      <c r="J242" s="16"/>
      <c r="K242" s="16"/>
      <c r="L242" s="16"/>
      <c r="M242" s="16"/>
      <c r="N242" s="16"/>
      <c r="O242" s="16"/>
      <c r="P242" s="16"/>
      <c r="Q242" s="16"/>
    </row>
    <row r="243" spans="2:17" ht="15.75" customHeight="1">
      <c r="B243" s="16"/>
      <c r="C243" s="16"/>
      <c r="D243" s="16"/>
      <c r="E243" s="16"/>
      <c r="F243" s="16"/>
      <c r="G243" s="16"/>
      <c r="H243" s="16"/>
      <c r="I243" s="16"/>
      <c r="J243" s="16"/>
      <c r="K243" s="16"/>
      <c r="L243" s="16"/>
      <c r="M243" s="16"/>
      <c r="N243" s="16"/>
      <c r="O243" s="16"/>
      <c r="P243" s="16"/>
      <c r="Q243" s="16"/>
    </row>
    <row r="244" spans="2:17" ht="15.75" customHeight="1">
      <c r="B244" s="16"/>
      <c r="C244" s="16"/>
      <c r="D244" s="16"/>
      <c r="E244" s="16"/>
      <c r="F244" s="16"/>
      <c r="G244" s="16"/>
      <c r="H244" s="16"/>
      <c r="I244" s="16"/>
      <c r="J244" s="16"/>
      <c r="K244" s="16"/>
      <c r="L244" s="16"/>
      <c r="M244" s="16"/>
      <c r="N244" s="16"/>
      <c r="O244" s="16"/>
      <c r="P244" s="16"/>
      <c r="Q244" s="16"/>
    </row>
    <row r="245" spans="2:17" ht="15.75" customHeight="1">
      <c r="B245" s="16"/>
      <c r="C245" s="16"/>
      <c r="D245" s="16"/>
      <c r="E245" s="16"/>
      <c r="F245" s="16"/>
      <c r="G245" s="16"/>
      <c r="H245" s="16"/>
      <c r="I245" s="16"/>
      <c r="J245" s="16"/>
      <c r="K245" s="16"/>
      <c r="L245" s="16"/>
      <c r="M245" s="16"/>
      <c r="N245" s="16"/>
      <c r="O245" s="16"/>
      <c r="P245" s="16"/>
      <c r="Q245" s="16"/>
    </row>
    <row r="246" spans="2:17" ht="15.75" customHeight="1">
      <c r="B246" s="16"/>
      <c r="C246" s="16"/>
      <c r="D246" s="16"/>
      <c r="E246" s="16"/>
      <c r="F246" s="16"/>
      <c r="G246" s="16"/>
      <c r="H246" s="16"/>
      <c r="I246" s="16"/>
      <c r="J246" s="16"/>
      <c r="K246" s="16"/>
      <c r="L246" s="16"/>
      <c r="M246" s="16"/>
      <c r="N246" s="16"/>
      <c r="O246" s="16"/>
      <c r="P246" s="16"/>
      <c r="Q246" s="16"/>
    </row>
    <row r="247" spans="2:17" ht="15.75" customHeight="1">
      <c r="B247" s="16"/>
      <c r="C247" s="16"/>
      <c r="D247" s="16"/>
      <c r="E247" s="16"/>
      <c r="F247" s="16"/>
      <c r="G247" s="16"/>
      <c r="H247" s="16"/>
      <c r="I247" s="16"/>
      <c r="J247" s="16"/>
      <c r="K247" s="16"/>
      <c r="L247" s="16"/>
      <c r="M247" s="16"/>
      <c r="N247" s="16"/>
      <c r="O247" s="16"/>
      <c r="P247" s="16"/>
      <c r="Q247" s="16"/>
    </row>
    <row r="248" spans="2:17" ht="15.75" customHeight="1">
      <c r="B248" s="16"/>
      <c r="C248" s="16"/>
      <c r="D248" s="16"/>
      <c r="E248" s="16"/>
      <c r="F248" s="16"/>
      <c r="G248" s="16"/>
      <c r="H248" s="16"/>
      <c r="I248" s="16"/>
      <c r="J248" s="16"/>
      <c r="K248" s="16"/>
      <c r="L248" s="16"/>
      <c r="M248" s="16"/>
      <c r="N248" s="16"/>
      <c r="O248" s="16"/>
      <c r="P248" s="16"/>
      <c r="Q248" s="16"/>
    </row>
    <row r="249" spans="2:17" ht="15.75" customHeight="1">
      <c r="B249" s="16"/>
      <c r="C249" s="16"/>
      <c r="D249" s="16"/>
      <c r="E249" s="16"/>
      <c r="F249" s="16"/>
      <c r="G249" s="16"/>
      <c r="H249" s="16"/>
      <c r="I249" s="16"/>
      <c r="J249" s="16"/>
      <c r="K249" s="16"/>
      <c r="L249" s="16"/>
      <c r="M249" s="16"/>
      <c r="N249" s="16"/>
      <c r="O249" s="16"/>
      <c r="P249" s="16"/>
      <c r="Q249" s="16"/>
    </row>
    <row r="250" spans="2:17" ht="15.75" customHeight="1">
      <c r="B250" s="16"/>
      <c r="C250" s="16"/>
      <c r="D250" s="16"/>
      <c r="E250" s="16"/>
      <c r="F250" s="16"/>
      <c r="G250" s="16"/>
      <c r="H250" s="16"/>
      <c r="I250" s="16"/>
      <c r="J250" s="16"/>
      <c r="K250" s="16"/>
      <c r="L250" s="16"/>
      <c r="M250" s="16"/>
      <c r="N250" s="16"/>
      <c r="O250" s="16"/>
      <c r="P250" s="16"/>
      <c r="Q250" s="16"/>
    </row>
    <row r="251" spans="2:17" ht="15.75" customHeight="1">
      <c r="B251" s="16"/>
      <c r="C251" s="16"/>
      <c r="D251" s="16"/>
      <c r="E251" s="16"/>
      <c r="F251" s="16"/>
      <c r="G251" s="16"/>
      <c r="H251" s="16"/>
      <c r="I251" s="16"/>
      <c r="J251" s="16"/>
      <c r="K251" s="16"/>
      <c r="L251" s="16"/>
      <c r="M251" s="16"/>
      <c r="N251" s="16"/>
      <c r="O251" s="16"/>
      <c r="P251" s="16"/>
      <c r="Q251" s="16"/>
    </row>
    <row r="252" spans="2:17" ht="15.75" customHeight="1">
      <c r="B252" s="16"/>
      <c r="C252" s="16"/>
      <c r="D252" s="16"/>
      <c r="E252" s="16"/>
      <c r="F252" s="16"/>
      <c r="G252" s="16"/>
      <c r="H252" s="16"/>
      <c r="I252" s="16"/>
      <c r="J252" s="16"/>
      <c r="K252" s="16"/>
      <c r="L252" s="16"/>
      <c r="M252" s="16"/>
      <c r="N252" s="16"/>
      <c r="O252" s="16"/>
      <c r="P252" s="16"/>
      <c r="Q252" s="16"/>
    </row>
    <row r="253" spans="2:17" ht="15.75" customHeight="1">
      <c r="B253" s="16"/>
      <c r="C253" s="16"/>
      <c r="D253" s="16"/>
      <c r="E253" s="16"/>
      <c r="F253" s="16"/>
      <c r="G253" s="16"/>
      <c r="H253" s="16"/>
      <c r="I253" s="16"/>
      <c r="J253" s="16"/>
      <c r="K253" s="16"/>
      <c r="L253" s="16"/>
      <c r="M253" s="16"/>
      <c r="N253" s="16"/>
      <c r="O253" s="16"/>
      <c r="P253" s="16"/>
      <c r="Q253" s="16"/>
    </row>
    <row r="254" spans="2:17" ht="15.75" customHeight="1">
      <c r="B254" s="16"/>
      <c r="C254" s="16"/>
      <c r="D254" s="16"/>
      <c r="E254" s="16"/>
      <c r="F254" s="16"/>
      <c r="G254" s="16"/>
      <c r="H254" s="16"/>
      <c r="I254" s="16"/>
      <c r="J254" s="16"/>
      <c r="K254" s="16"/>
      <c r="L254" s="16"/>
      <c r="M254" s="16"/>
      <c r="N254" s="16"/>
      <c r="O254" s="16"/>
      <c r="P254" s="16"/>
      <c r="Q254" s="16"/>
    </row>
    <row r="255" spans="2:17" ht="15.75" customHeight="1">
      <c r="B255" s="16"/>
      <c r="C255" s="16"/>
      <c r="D255" s="16"/>
      <c r="E255" s="16"/>
      <c r="F255" s="16"/>
      <c r="G255" s="16"/>
      <c r="H255" s="16"/>
      <c r="I255" s="16"/>
      <c r="J255" s="16"/>
      <c r="K255" s="16"/>
      <c r="L255" s="16"/>
      <c r="M255" s="16"/>
      <c r="N255" s="16"/>
      <c r="O255" s="16"/>
      <c r="P255" s="16"/>
      <c r="Q255" s="16"/>
    </row>
    <row r="256" spans="2:17" ht="15.75" customHeight="1">
      <c r="B256" s="16"/>
      <c r="C256" s="16"/>
      <c r="D256" s="16"/>
      <c r="E256" s="16"/>
      <c r="F256" s="16"/>
      <c r="G256" s="16"/>
      <c r="H256" s="16"/>
      <c r="I256" s="16"/>
      <c r="J256" s="16"/>
      <c r="K256" s="16"/>
      <c r="L256" s="16"/>
      <c r="M256" s="16"/>
      <c r="N256" s="16"/>
      <c r="O256" s="16"/>
      <c r="P256" s="16"/>
      <c r="Q256" s="16"/>
    </row>
    <row r="257" spans="2:17" ht="15.75" customHeight="1">
      <c r="B257" s="16"/>
      <c r="C257" s="16"/>
      <c r="D257" s="16"/>
      <c r="E257" s="16"/>
      <c r="F257" s="16"/>
      <c r="G257" s="16"/>
      <c r="H257" s="16"/>
      <c r="I257" s="16"/>
      <c r="J257" s="16"/>
      <c r="K257" s="16"/>
      <c r="L257" s="16"/>
      <c r="M257" s="16"/>
      <c r="N257" s="16"/>
      <c r="O257" s="16"/>
      <c r="P257" s="16"/>
      <c r="Q257" s="16"/>
    </row>
    <row r="258" spans="2:17" ht="15.75" customHeight="1">
      <c r="B258" s="16"/>
      <c r="C258" s="16"/>
      <c r="D258" s="16"/>
      <c r="E258" s="16"/>
      <c r="F258" s="16"/>
      <c r="G258" s="16"/>
      <c r="H258" s="16"/>
      <c r="I258" s="16"/>
      <c r="J258" s="16"/>
      <c r="K258" s="16"/>
      <c r="L258" s="16"/>
      <c r="M258" s="16"/>
      <c r="N258" s="16"/>
      <c r="O258" s="16"/>
      <c r="P258" s="16"/>
      <c r="Q258" s="16"/>
    </row>
    <row r="259" spans="2:17" ht="15.75" customHeight="1">
      <c r="B259" s="16"/>
      <c r="C259" s="16"/>
      <c r="D259" s="16"/>
      <c r="E259" s="16"/>
      <c r="F259" s="16"/>
      <c r="G259" s="16"/>
      <c r="H259" s="16"/>
      <c r="I259" s="16"/>
      <c r="J259" s="16"/>
      <c r="K259" s="16"/>
      <c r="L259" s="16"/>
      <c r="M259" s="16"/>
      <c r="N259" s="16"/>
      <c r="O259" s="16"/>
      <c r="P259" s="16"/>
      <c r="Q259" s="16"/>
    </row>
    <row r="260" spans="2:17" ht="15.75" customHeight="1">
      <c r="B260" s="16"/>
      <c r="C260" s="16"/>
      <c r="D260" s="16"/>
      <c r="E260" s="16"/>
      <c r="F260" s="16"/>
      <c r="G260" s="16"/>
      <c r="H260" s="16"/>
      <c r="I260" s="16"/>
      <c r="J260" s="16"/>
      <c r="K260" s="16"/>
      <c r="L260" s="16"/>
      <c r="M260" s="16"/>
      <c r="N260" s="16"/>
      <c r="O260" s="16"/>
      <c r="P260" s="16"/>
      <c r="Q260" s="16"/>
    </row>
    <row r="261" spans="2:17" ht="15.75" customHeight="1">
      <c r="B261" s="16"/>
      <c r="C261" s="16"/>
      <c r="D261" s="16"/>
      <c r="E261" s="16"/>
      <c r="F261" s="16"/>
      <c r="G261" s="16"/>
      <c r="H261" s="16"/>
      <c r="I261" s="16"/>
      <c r="J261" s="16"/>
      <c r="K261" s="16"/>
      <c r="L261" s="16"/>
      <c r="M261" s="16"/>
      <c r="N261" s="16"/>
      <c r="O261" s="16"/>
      <c r="P261" s="16"/>
      <c r="Q261" s="16"/>
    </row>
    <row r="262" spans="2:17" ht="15.75" customHeight="1">
      <c r="B262" s="16"/>
      <c r="C262" s="16"/>
      <c r="D262" s="16"/>
      <c r="E262" s="16"/>
      <c r="F262" s="16"/>
      <c r="G262" s="16"/>
      <c r="H262" s="16"/>
      <c r="I262" s="16"/>
      <c r="J262" s="16"/>
      <c r="K262" s="16"/>
      <c r="L262" s="16"/>
      <c r="M262" s="16"/>
      <c r="N262" s="16"/>
      <c r="O262" s="16"/>
      <c r="P262" s="16"/>
      <c r="Q262" s="16"/>
    </row>
    <row r="263" spans="2:17" ht="15.75" customHeight="1">
      <c r="B263" s="16"/>
      <c r="C263" s="16"/>
      <c r="D263" s="16"/>
      <c r="E263" s="16"/>
      <c r="F263" s="16"/>
      <c r="G263" s="16"/>
      <c r="H263" s="16"/>
      <c r="I263" s="16"/>
      <c r="J263" s="16"/>
      <c r="K263" s="16"/>
      <c r="L263" s="16"/>
      <c r="M263" s="16"/>
      <c r="N263" s="16"/>
      <c r="O263" s="16"/>
      <c r="P263" s="16"/>
      <c r="Q263" s="16"/>
    </row>
    <row r="264" spans="2:17" ht="15.75" customHeight="1">
      <c r="B264" s="16"/>
      <c r="C264" s="16"/>
      <c r="D264" s="16"/>
      <c r="E264" s="16"/>
      <c r="F264" s="16"/>
      <c r="G264" s="16"/>
      <c r="H264" s="16"/>
      <c r="I264" s="16"/>
      <c r="J264" s="16"/>
      <c r="K264" s="16"/>
      <c r="L264" s="16"/>
      <c r="M264" s="16"/>
      <c r="N264" s="16"/>
      <c r="O264" s="16"/>
      <c r="P264" s="16"/>
      <c r="Q264" s="16"/>
    </row>
    <row r="265" spans="2:17" ht="15.75" customHeight="1">
      <c r="B265" s="16"/>
      <c r="C265" s="16"/>
      <c r="D265" s="16"/>
      <c r="E265" s="16"/>
      <c r="F265" s="16"/>
      <c r="G265" s="16"/>
      <c r="H265" s="16"/>
      <c r="I265" s="16"/>
      <c r="J265" s="16"/>
      <c r="K265" s="16"/>
      <c r="L265" s="16"/>
      <c r="M265" s="16"/>
      <c r="N265" s="16"/>
      <c r="O265" s="16"/>
      <c r="P265" s="16"/>
      <c r="Q265" s="16"/>
    </row>
    <row r="266" spans="2:17" ht="15.75" customHeight="1">
      <c r="B266" s="16"/>
      <c r="C266" s="16"/>
      <c r="D266" s="16"/>
      <c r="E266" s="16"/>
      <c r="F266" s="16"/>
      <c r="G266" s="16"/>
      <c r="H266" s="16"/>
      <c r="I266" s="16"/>
      <c r="J266" s="16"/>
      <c r="K266" s="16"/>
      <c r="L266" s="16"/>
      <c r="M266" s="16"/>
      <c r="N266" s="16"/>
      <c r="O266" s="16"/>
      <c r="P266" s="16"/>
      <c r="Q266" s="16"/>
    </row>
    <row r="267" spans="2:17" ht="15.75" customHeight="1">
      <c r="B267" s="16"/>
      <c r="C267" s="16"/>
      <c r="D267" s="16"/>
      <c r="E267" s="16"/>
      <c r="F267" s="16"/>
      <c r="G267" s="16"/>
      <c r="H267" s="16"/>
      <c r="I267" s="16"/>
      <c r="J267" s="16"/>
      <c r="K267" s="16"/>
      <c r="L267" s="16"/>
      <c r="M267" s="16"/>
      <c r="N267" s="16"/>
      <c r="O267" s="16"/>
      <c r="P267" s="16"/>
      <c r="Q267" s="16"/>
    </row>
    <row r="268" spans="2:17" ht="15.75" customHeight="1">
      <c r="B268" s="16"/>
      <c r="C268" s="16"/>
      <c r="D268" s="16"/>
      <c r="E268" s="16"/>
      <c r="F268" s="16"/>
      <c r="G268" s="16"/>
      <c r="H268" s="16"/>
      <c r="I268" s="16"/>
      <c r="J268" s="16"/>
      <c r="K268" s="16"/>
      <c r="L268" s="16"/>
      <c r="M268" s="16"/>
      <c r="N268" s="16"/>
      <c r="O268" s="16"/>
      <c r="P268" s="16"/>
      <c r="Q268" s="16"/>
    </row>
    <row r="269" spans="2:17" ht="15.75" customHeight="1">
      <c r="B269" s="16"/>
      <c r="C269" s="16"/>
      <c r="D269" s="16"/>
      <c r="E269" s="16"/>
      <c r="F269" s="16"/>
      <c r="G269" s="16"/>
      <c r="H269" s="16"/>
      <c r="I269" s="16"/>
      <c r="J269" s="16"/>
      <c r="K269" s="16"/>
      <c r="L269" s="16"/>
      <c r="M269" s="16"/>
      <c r="N269" s="16"/>
      <c r="O269" s="16"/>
      <c r="P269" s="16"/>
      <c r="Q269" s="16"/>
    </row>
    <row r="270" spans="2:17" ht="15.75" customHeight="1">
      <c r="B270" s="16"/>
      <c r="C270" s="16"/>
      <c r="D270" s="16"/>
      <c r="E270" s="16"/>
      <c r="F270" s="16"/>
      <c r="G270" s="16"/>
      <c r="H270" s="16"/>
      <c r="I270" s="16"/>
      <c r="J270" s="16"/>
      <c r="K270" s="16"/>
      <c r="L270" s="16"/>
      <c r="M270" s="16"/>
      <c r="N270" s="16"/>
      <c r="O270" s="16"/>
      <c r="P270" s="16"/>
      <c r="Q270" s="16"/>
    </row>
    <row r="271" spans="2:17" ht="15.75" customHeight="1">
      <c r="B271" s="16"/>
      <c r="C271" s="16"/>
      <c r="D271" s="16"/>
      <c r="E271" s="16"/>
      <c r="F271" s="16"/>
      <c r="G271" s="16"/>
      <c r="H271" s="16"/>
      <c r="I271" s="16"/>
      <c r="J271" s="16"/>
      <c r="K271" s="16"/>
      <c r="L271" s="16"/>
      <c r="M271" s="16"/>
      <c r="N271" s="16"/>
      <c r="O271" s="16"/>
      <c r="P271" s="16"/>
      <c r="Q271" s="16"/>
    </row>
    <row r="272" spans="2:17" ht="15.75" customHeight="1">
      <c r="B272" s="16"/>
      <c r="C272" s="16"/>
      <c r="D272" s="16"/>
      <c r="E272" s="16"/>
      <c r="F272" s="16"/>
      <c r="G272" s="16"/>
      <c r="H272" s="16"/>
      <c r="I272" s="16"/>
      <c r="J272" s="16"/>
      <c r="K272" s="16"/>
      <c r="L272" s="16"/>
      <c r="M272" s="16"/>
      <c r="N272" s="16"/>
      <c r="O272" s="16"/>
      <c r="P272" s="16"/>
      <c r="Q272" s="16"/>
    </row>
    <row r="273" spans="2:17" ht="15.75" customHeight="1">
      <c r="B273" s="16"/>
      <c r="C273" s="16"/>
      <c r="D273" s="16"/>
      <c r="E273" s="16"/>
      <c r="F273" s="16"/>
      <c r="G273" s="16"/>
      <c r="H273" s="16"/>
      <c r="I273" s="16"/>
      <c r="J273" s="16"/>
      <c r="K273" s="16"/>
      <c r="L273" s="16"/>
      <c r="M273" s="16"/>
      <c r="N273" s="16"/>
      <c r="O273" s="16"/>
      <c r="P273" s="16"/>
      <c r="Q273" s="16"/>
    </row>
    <row r="274" spans="2:17" ht="15.75" customHeight="1">
      <c r="B274" s="16"/>
      <c r="C274" s="16"/>
      <c r="D274" s="16"/>
      <c r="E274" s="16"/>
      <c r="F274" s="16"/>
      <c r="G274" s="16"/>
      <c r="H274" s="16"/>
      <c r="I274" s="16"/>
      <c r="J274" s="16"/>
      <c r="K274" s="16"/>
      <c r="L274" s="16"/>
      <c r="M274" s="16"/>
      <c r="N274" s="16"/>
      <c r="O274" s="16"/>
      <c r="P274" s="16"/>
      <c r="Q274" s="16"/>
    </row>
    <row r="275" spans="2:17" ht="15.75" customHeight="1">
      <c r="B275" s="16"/>
      <c r="C275" s="16"/>
      <c r="D275" s="16"/>
      <c r="E275" s="16"/>
      <c r="F275" s="16"/>
      <c r="G275" s="16"/>
      <c r="H275" s="16"/>
      <c r="I275" s="16"/>
      <c r="J275" s="16"/>
      <c r="K275" s="16"/>
      <c r="L275" s="16"/>
      <c r="M275" s="16"/>
      <c r="N275" s="16"/>
      <c r="O275" s="16"/>
      <c r="P275" s="16"/>
      <c r="Q275" s="16"/>
    </row>
    <row r="276" spans="2:17" ht="15.75" customHeight="1">
      <c r="B276" s="16"/>
      <c r="C276" s="16"/>
      <c r="D276" s="16"/>
      <c r="E276" s="16"/>
      <c r="F276" s="16"/>
      <c r="G276" s="16"/>
      <c r="H276" s="16"/>
      <c r="I276" s="16"/>
      <c r="J276" s="16"/>
      <c r="K276" s="16"/>
      <c r="L276" s="16"/>
      <c r="M276" s="16"/>
      <c r="N276" s="16"/>
      <c r="O276" s="16"/>
      <c r="P276" s="16"/>
      <c r="Q276" s="16"/>
    </row>
    <row r="277" spans="2:17" ht="15.75" customHeight="1">
      <c r="B277" s="16"/>
      <c r="C277" s="16"/>
      <c r="D277" s="16"/>
      <c r="E277" s="16"/>
      <c r="F277" s="16"/>
      <c r="G277" s="16"/>
      <c r="H277" s="16"/>
      <c r="I277" s="16"/>
      <c r="J277" s="16"/>
      <c r="K277" s="16"/>
      <c r="L277" s="16"/>
      <c r="M277" s="16"/>
      <c r="N277" s="16"/>
      <c r="O277" s="16"/>
      <c r="P277" s="16"/>
      <c r="Q277" s="16"/>
    </row>
    <row r="278" spans="2:17" ht="15.75" customHeight="1">
      <c r="B278" s="16"/>
      <c r="C278" s="16"/>
      <c r="D278" s="16"/>
      <c r="E278" s="16"/>
      <c r="F278" s="16"/>
      <c r="G278" s="16"/>
      <c r="H278" s="16"/>
      <c r="I278" s="16"/>
      <c r="J278" s="16"/>
      <c r="K278" s="16"/>
      <c r="L278" s="16"/>
      <c r="M278" s="16"/>
      <c r="N278" s="16"/>
      <c r="O278" s="16"/>
      <c r="P278" s="16"/>
      <c r="Q278" s="16"/>
    </row>
    <row r="279" spans="2:17" ht="15.75" customHeight="1">
      <c r="B279" s="16"/>
      <c r="C279" s="16"/>
      <c r="D279" s="16"/>
      <c r="E279" s="16"/>
      <c r="F279" s="16"/>
      <c r="G279" s="16"/>
      <c r="H279" s="16"/>
      <c r="I279" s="16"/>
      <c r="J279" s="16"/>
      <c r="K279" s="16"/>
      <c r="L279" s="16"/>
      <c r="M279" s="16"/>
      <c r="N279" s="16"/>
      <c r="O279" s="16"/>
      <c r="P279" s="16"/>
      <c r="Q279" s="16"/>
    </row>
    <row r="280" spans="2:17" ht="15.75" customHeight="1">
      <c r="B280" s="16"/>
      <c r="C280" s="16"/>
      <c r="D280" s="16"/>
      <c r="E280" s="16"/>
      <c r="F280" s="16"/>
      <c r="G280" s="16"/>
      <c r="H280" s="16"/>
      <c r="I280" s="16"/>
      <c r="J280" s="16"/>
      <c r="K280" s="16"/>
      <c r="L280" s="16"/>
      <c r="M280" s="16"/>
      <c r="N280" s="16"/>
      <c r="O280" s="16"/>
      <c r="P280" s="16"/>
      <c r="Q280" s="16"/>
    </row>
    <row r="281" spans="2:17" ht="15.75" customHeight="1">
      <c r="B281" s="16"/>
      <c r="C281" s="16"/>
      <c r="D281" s="16"/>
      <c r="E281" s="16"/>
      <c r="F281" s="16"/>
      <c r="G281" s="16"/>
      <c r="H281" s="16"/>
      <c r="I281" s="16"/>
      <c r="J281" s="16"/>
      <c r="K281" s="16"/>
      <c r="L281" s="16"/>
      <c r="M281" s="16"/>
      <c r="N281" s="16"/>
      <c r="O281" s="16"/>
      <c r="P281" s="16"/>
      <c r="Q281" s="16"/>
    </row>
    <row r="282" spans="2:17" ht="15.75" customHeight="1">
      <c r="B282" s="16"/>
      <c r="C282" s="16"/>
      <c r="D282" s="16"/>
      <c r="E282" s="16"/>
      <c r="F282" s="16"/>
      <c r="G282" s="16"/>
      <c r="H282" s="16"/>
      <c r="I282" s="16"/>
      <c r="J282" s="16"/>
      <c r="K282" s="16"/>
      <c r="L282" s="16"/>
      <c r="M282" s="16"/>
      <c r="N282" s="16"/>
      <c r="O282" s="16"/>
      <c r="P282" s="16"/>
      <c r="Q282" s="16"/>
    </row>
    <row r="283" spans="2:17" ht="15.75" customHeight="1">
      <c r="B283" s="16"/>
      <c r="C283" s="16"/>
      <c r="D283" s="16"/>
      <c r="E283" s="16"/>
      <c r="F283" s="16"/>
      <c r="G283" s="16"/>
      <c r="H283" s="16"/>
      <c r="I283" s="16"/>
      <c r="J283" s="16"/>
      <c r="K283" s="16"/>
      <c r="L283" s="16"/>
      <c r="M283" s="16"/>
      <c r="N283" s="16"/>
      <c r="O283" s="16"/>
      <c r="P283" s="16"/>
      <c r="Q283" s="16"/>
    </row>
    <row r="284" spans="2:17" ht="15.75" customHeight="1">
      <c r="B284" s="16"/>
      <c r="C284" s="16"/>
      <c r="D284" s="16"/>
      <c r="E284" s="16"/>
      <c r="F284" s="16"/>
      <c r="G284" s="16"/>
      <c r="H284" s="16"/>
      <c r="I284" s="16"/>
      <c r="J284" s="16"/>
      <c r="K284" s="16"/>
      <c r="L284" s="16"/>
      <c r="M284" s="16"/>
      <c r="N284" s="16"/>
      <c r="O284" s="16"/>
      <c r="P284" s="16"/>
      <c r="Q284" s="16"/>
    </row>
    <row r="285" spans="2:17" ht="15.75" customHeight="1">
      <c r="B285" s="16"/>
      <c r="C285" s="16"/>
      <c r="D285" s="16"/>
      <c r="E285" s="16"/>
      <c r="F285" s="16"/>
      <c r="G285" s="16"/>
      <c r="H285" s="16"/>
      <c r="I285" s="16"/>
      <c r="J285" s="16"/>
      <c r="K285" s="16"/>
      <c r="L285" s="16"/>
      <c r="M285" s="16"/>
      <c r="N285" s="16"/>
      <c r="O285" s="16"/>
      <c r="P285" s="16"/>
      <c r="Q285" s="16"/>
    </row>
    <row r="286" spans="2:17" ht="15.75" customHeight="1">
      <c r="B286" s="16"/>
      <c r="C286" s="16"/>
      <c r="D286" s="16"/>
      <c r="E286" s="16"/>
      <c r="F286" s="16"/>
      <c r="G286" s="16"/>
      <c r="H286" s="16"/>
      <c r="I286" s="16"/>
      <c r="J286" s="16"/>
      <c r="K286" s="16"/>
      <c r="L286" s="16"/>
      <c r="M286" s="16"/>
      <c r="N286" s="16"/>
      <c r="O286" s="16"/>
      <c r="P286" s="16"/>
      <c r="Q286" s="16"/>
    </row>
    <row r="287" spans="2:17" ht="15.75" customHeight="1">
      <c r="B287" s="16"/>
      <c r="C287" s="16"/>
      <c r="D287" s="16"/>
      <c r="E287" s="16"/>
      <c r="F287" s="16"/>
      <c r="G287" s="16"/>
      <c r="H287" s="16"/>
      <c r="I287" s="16"/>
      <c r="J287" s="16"/>
      <c r="K287" s="16"/>
      <c r="L287" s="16"/>
      <c r="M287" s="16"/>
      <c r="N287" s="16"/>
      <c r="O287" s="16"/>
      <c r="P287" s="16"/>
      <c r="Q287" s="16"/>
    </row>
    <row r="288" spans="2:17" ht="15.75" customHeight="1">
      <c r="B288" s="16"/>
      <c r="C288" s="16"/>
      <c r="D288" s="16"/>
      <c r="E288" s="16"/>
      <c r="F288" s="16"/>
      <c r="G288" s="16"/>
      <c r="H288" s="16"/>
      <c r="I288" s="16"/>
      <c r="J288" s="16"/>
      <c r="K288" s="16"/>
      <c r="L288" s="16"/>
      <c r="M288" s="16"/>
      <c r="N288" s="16"/>
      <c r="O288" s="16"/>
      <c r="P288" s="16"/>
      <c r="Q288" s="16"/>
    </row>
    <row r="289" spans="2:17" ht="15.75" customHeight="1">
      <c r="B289" s="16"/>
      <c r="C289" s="16"/>
      <c r="D289" s="16"/>
      <c r="E289" s="16"/>
      <c r="F289" s="16"/>
      <c r="G289" s="16"/>
      <c r="H289" s="16"/>
      <c r="I289" s="16"/>
      <c r="J289" s="16"/>
      <c r="K289" s="16"/>
      <c r="L289" s="16"/>
      <c r="M289" s="16"/>
      <c r="N289" s="16"/>
      <c r="O289" s="16"/>
      <c r="P289" s="16"/>
      <c r="Q289" s="16"/>
    </row>
    <row r="290" spans="2:17" ht="15.75" customHeight="1">
      <c r="B290" s="16"/>
      <c r="C290" s="16"/>
      <c r="D290" s="16"/>
      <c r="E290" s="16"/>
      <c r="F290" s="16"/>
      <c r="G290" s="16"/>
      <c r="H290" s="16"/>
      <c r="I290" s="16"/>
      <c r="J290" s="16"/>
      <c r="K290" s="16"/>
      <c r="L290" s="16"/>
      <c r="M290" s="16"/>
      <c r="N290" s="16"/>
      <c r="O290" s="16"/>
      <c r="P290" s="16"/>
      <c r="Q290" s="16"/>
    </row>
    <row r="291" spans="2:17" ht="15.75" customHeight="1">
      <c r="B291" s="16"/>
      <c r="C291" s="16"/>
      <c r="D291" s="16"/>
      <c r="E291" s="16"/>
      <c r="F291" s="16"/>
      <c r="G291" s="16"/>
      <c r="H291" s="16"/>
      <c r="I291" s="16"/>
      <c r="J291" s="16"/>
      <c r="K291" s="16"/>
      <c r="L291" s="16"/>
      <c r="M291" s="16"/>
      <c r="N291" s="16"/>
      <c r="O291" s="16"/>
      <c r="P291" s="16"/>
      <c r="Q291" s="16"/>
    </row>
    <row r="292" spans="2:17" ht="15.75" customHeight="1">
      <c r="B292" s="16"/>
      <c r="C292" s="16"/>
      <c r="D292" s="16"/>
      <c r="E292" s="16"/>
      <c r="F292" s="16"/>
      <c r="G292" s="16"/>
      <c r="H292" s="16"/>
      <c r="I292" s="16"/>
      <c r="J292" s="16"/>
      <c r="K292" s="16"/>
      <c r="L292" s="16"/>
      <c r="M292" s="16"/>
      <c r="N292" s="16"/>
      <c r="O292" s="16"/>
      <c r="P292" s="16"/>
      <c r="Q292" s="16"/>
    </row>
    <row r="293" spans="2:17" ht="15.75" customHeight="1">
      <c r="B293" s="16"/>
      <c r="C293" s="16"/>
      <c r="D293" s="16"/>
      <c r="E293" s="16"/>
      <c r="F293" s="16"/>
      <c r="G293" s="16"/>
      <c r="H293" s="16"/>
      <c r="I293" s="16"/>
      <c r="J293" s="16"/>
      <c r="K293" s="16"/>
      <c r="L293" s="16"/>
      <c r="M293" s="16"/>
      <c r="N293" s="16"/>
      <c r="O293" s="16"/>
      <c r="P293" s="16"/>
      <c r="Q293" s="16"/>
    </row>
    <row r="294" spans="2:17" ht="15.75" customHeight="1">
      <c r="B294" s="16"/>
      <c r="C294" s="16"/>
      <c r="D294" s="16"/>
      <c r="E294" s="16"/>
      <c r="F294" s="16"/>
      <c r="G294" s="16"/>
      <c r="H294" s="16"/>
      <c r="I294" s="16"/>
      <c r="J294" s="16"/>
      <c r="K294" s="16"/>
      <c r="L294" s="16"/>
      <c r="M294" s="16"/>
      <c r="N294" s="16"/>
      <c r="O294" s="16"/>
      <c r="P294" s="16"/>
      <c r="Q294" s="16"/>
    </row>
    <row r="295" spans="2:17" ht="15.75" customHeight="1">
      <c r="B295" s="16"/>
      <c r="C295" s="16"/>
      <c r="D295" s="16"/>
      <c r="E295" s="16"/>
      <c r="F295" s="16"/>
      <c r="G295" s="16"/>
      <c r="H295" s="16"/>
      <c r="I295" s="16"/>
      <c r="J295" s="16"/>
      <c r="K295" s="16"/>
      <c r="L295" s="16"/>
      <c r="M295" s="16"/>
      <c r="N295" s="16"/>
      <c r="O295" s="16"/>
      <c r="P295" s="16"/>
      <c r="Q295" s="16"/>
    </row>
    <row r="296" spans="2:17" ht="15.75" customHeight="1">
      <c r="B296" s="16"/>
      <c r="C296" s="16"/>
      <c r="D296" s="16"/>
      <c r="E296" s="16"/>
      <c r="F296" s="16"/>
      <c r="G296" s="16"/>
      <c r="H296" s="16"/>
      <c r="I296" s="16"/>
      <c r="J296" s="16"/>
      <c r="K296" s="16"/>
      <c r="L296" s="16"/>
      <c r="M296" s="16"/>
      <c r="N296" s="16"/>
      <c r="O296" s="16"/>
      <c r="P296" s="16"/>
      <c r="Q296" s="16"/>
    </row>
    <row r="297" spans="2:17" ht="15.75" customHeight="1">
      <c r="B297" s="16"/>
      <c r="C297" s="16"/>
      <c r="D297" s="16"/>
      <c r="E297" s="16"/>
      <c r="F297" s="16"/>
      <c r="G297" s="16"/>
      <c r="H297" s="16"/>
      <c r="I297" s="16"/>
      <c r="J297" s="16"/>
      <c r="K297" s="16"/>
      <c r="L297" s="16"/>
      <c r="M297" s="16"/>
      <c r="N297" s="16"/>
      <c r="O297" s="16"/>
      <c r="P297" s="16"/>
      <c r="Q297" s="16"/>
    </row>
    <row r="298" spans="2:17" ht="15.75" customHeight="1">
      <c r="B298" s="16"/>
      <c r="C298" s="16"/>
      <c r="D298" s="16"/>
      <c r="E298" s="16"/>
      <c r="F298" s="16"/>
      <c r="G298" s="16"/>
      <c r="H298" s="16"/>
      <c r="I298" s="16"/>
      <c r="J298" s="16"/>
      <c r="K298" s="16"/>
      <c r="L298" s="16"/>
      <c r="M298" s="16"/>
      <c r="N298" s="16"/>
      <c r="O298" s="16"/>
      <c r="P298" s="16"/>
      <c r="Q298" s="16"/>
    </row>
    <row r="299" spans="2:17" ht="15.75" customHeight="1">
      <c r="B299" s="16"/>
      <c r="C299" s="16"/>
      <c r="D299" s="16"/>
      <c r="E299" s="16"/>
      <c r="F299" s="16"/>
      <c r="G299" s="16"/>
      <c r="H299" s="16"/>
      <c r="I299" s="16"/>
      <c r="J299" s="16"/>
      <c r="K299" s="16"/>
      <c r="L299" s="16"/>
      <c r="M299" s="16"/>
      <c r="N299" s="16"/>
      <c r="O299" s="16"/>
      <c r="P299" s="16"/>
      <c r="Q299" s="16"/>
    </row>
    <row r="300" spans="2:17" ht="15.75" customHeight="1">
      <c r="B300" s="16"/>
      <c r="C300" s="16"/>
      <c r="D300" s="16"/>
      <c r="E300" s="16"/>
      <c r="F300" s="16"/>
      <c r="G300" s="16"/>
      <c r="H300" s="16"/>
      <c r="I300" s="16"/>
      <c r="J300" s="16"/>
      <c r="K300" s="16"/>
      <c r="L300" s="16"/>
      <c r="M300" s="16"/>
      <c r="N300" s="16"/>
      <c r="O300" s="16"/>
      <c r="P300" s="16"/>
      <c r="Q300" s="16"/>
    </row>
    <row r="301" spans="2:17" ht="15.75" customHeight="1">
      <c r="B301" s="16"/>
      <c r="C301" s="16"/>
      <c r="D301" s="16"/>
      <c r="E301" s="16"/>
      <c r="F301" s="16"/>
      <c r="G301" s="16"/>
      <c r="H301" s="16"/>
      <c r="I301" s="16"/>
      <c r="J301" s="16"/>
      <c r="K301" s="16"/>
      <c r="L301" s="16"/>
      <c r="M301" s="16"/>
      <c r="N301" s="16"/>
      <c r="O301" s="16"/>
      <c r="P301" s="16"/>
      <c r="Q301" s="16"/>
    </row>
    <row r="302" spans="2:17" ht="15.75" customHeight="1">
      <c r="B302" s="16"/>
      <c r="C302" s="16"/>
      <c r="D302" s="16"/>
      <c r="E302" s="16"/>
      <c r="F302" s="16"/>
      <c r="G302" s="16"/>
      <c r="H302" s="16"/>
      <c r="I302" s="16"/>
      <c r="J302" s="16"/>
      <c r="K302" s="16"/>
      <c r="L302" s="16"/>
      <c r="M302" s="16"/>
      <c r="N302" s="16"/>
      <c r="O302" s="16"/>
      <c r="P302" s="16"/>
      <c r="Q302" s="16"/>
    </row>
    <row r="303" spans="2:17" ht="15.75" customHeight="1">
      <c r="B303" s="16"/>
      <c r="C303" s="16"/>
      <c r="D303" s="16"/>
      <c r="E303" s="16"/>
      <c r="F303" s="16"/>
      <c r="G303" s="16"/>
      <c r="H303" s="16"/>
      <c r="I303" s="16"/>
      <c r="J303" s="16"/>
      <c r="K303" s="16"/>
      <c r="L303" s="16"/>
      <c r="M303" s="16"/>
      <c r="N303" s="16"/>
      <c r="O303" s="16"/>
      <c r="P303" s="16"/>
      <c r="Q303" s="16"/>
    </row>
    <row r="304" spans="2:17" ht="15.75" customHeight="1">
      <c r="B304" s="16"/>
      <c r="C304" s="16"/>
      <c r="D304" s="16"/>
      <c r="E304" s="16"/>
      <c r="F304" s="16"/>
      <c r="G304" s="16"/>
      <c r="H304" s="16"/>
      <c r="I304" s="16"/>
      <c r="J304" s="16"/>
      <c r="K304" s="16"/>
      <c r="L304" s="16"/>
      <c r="M304" s="16"/>
      <c r="N304" s="16"/>
      <c r="O304" s="16"/>
      <c r="P304" s="16"/>
      <c r="Q304" s="16"/>
    </row>
    <row r="305" spans="2:17" ht="15.75" customHeight="1">
      <c r="B305" s="16"/>
      <c r="C305" s="16"/>
      <c r="D305" s="16"/>
      <c r="E305" s="16"/>
      <c r="F305" s="16"/>
      <c r="G305" s="16"/>
      <c r="H305" s="16"/>
      <c r="I305" s="16"/>
      <c r="J305" s="16"/>
      <c r="K305" s="16"/>
      <c r="L305" s="16"/>
      <c r="M305" s="16"/>
      <c r="N305" s="16"/>
      <c r="O305" s="16"/>
      <c r="P305" s="16"/>
      <c r="Q305" s="16"/>
    </row>
    <row r="306" spans="2:17" ht="15.75" customHeight="1">
      <c r="B306" s="16"/>
      <c r="C306" s="16"/>
      <c r="D306" s="16"/>
      <c r="E306" s="16"/>
      <c r="F306" s="16"/>
      <c r="G306" s="16"/>
      <c r="H306" s="16"/>
      <c r="I306" s="16"/>
      <c r="J306" s="16"/>
      <c r="K306" s="16"/>
      <c r="L306" s="16"/>
      <c r="M306" s="16"/>
      <c r="N306" s="16"/>
      <c r="O306" s="16"/>
      <c r="P306" s="16"/>
      <c r="Q306" s="16"/>
    </row>
    <row r="307" spans="2:17" ht="15.75" customHeight="1">
      <c r="B307" s="16"/>
      <c r="C307" s="16"/>
      <c r="D307" s="16"/>
      <c r="E307" s="16"/>
      <c r="F307" s="16"/>
      <c r="G307" s="16"/>
      <c r="H307" s="16"/>
      <c r="I307" s="16"/>
      <c r="J307" s="16"/>
      <c r="K307" s="16"/>
      <c r="L307" s="16"/>
      <c r="M307" s="16"/>
      <c r="N307" s="16"/>
      <c r="O307" s="16"/>
      <c r="P307" s="16"/>
      <c r="Q307" s="16"/>
    </row>
    <row r="308" spans="2:17" ht="15.75" customHeight="1">
      <c r="B308" s="16"/>
      <c r="C308" s="16"/>
      <c r="D308" s="16"/>
      <c r="E308" s="16"/>
      <c r="F308" s="16"/>
      <c r="G308" s="16"/>
      <c r="H308" s="16"/>
      <c r="I308" s="16"/>
      <c r="J308" s="16"/>
      <c r="K308" s="16"/>
      <c r="L308" s="16"/>
      <c r="M308" s="16"/>
      <c r="N308" s="16"/>
      <c r="O308" s="16"/>
      <c r="P308" s="16"/>
      <c r="Q308" s="16"/>
    </row>
    <row r="309" spans="2:17" ht="15.75" customHeight="1">
      <c r="B309" s="16"/>
      <c r="C309" s="16"/>
      <c r="D309" s="16"/>
      <c r="E309" s="16"/>
      <c r="F309" s="16"/>
      <c r="G309" s="16"/>
      <c r="H309" s="16"/>
      <c r="I309" s="16"/>
      <c r="J309" s="16"/>
      <c r="K309" s="16"/>
      <c r="L309" s="16"/>
      <c r="M309" s="16"/>
      <c r="N309" s="16"/>
      <c r="O309" s="16"/>
      <c r="P309" s="16"/>
      <c r="Q309" s="16"/>
    </row>
    <row r="310" spans="2:17" ht="15.75" customHeight="1">
      <c r="B310" s="16"/>
      <c r="C310" s="16"/>
      <c r="D310" s="16"/>
      <c r="E310" s="16"/>
      <c r="F310" s="16"/>
      <c r="G310" s="16"/>
      <c r="H310" s="16"/>
      <c r="I310" s="16"/>
      <c r="J310" s="16"/>
      <c r="K310" s="16"/>
      <c r="L310" s="16"/>
      <c r="M310" s="16"/>
      <c r="N310" s="16"/>
      <c r="O310" s="16"/>
      <c r="P310" s="16"/>
      <c r="Q310" s="16"/>
    </row>
    <row r="311" spans="2:17" ht="15.75" customHeight="1">
      <c r="B311" s="16"/>
      <c r="C311" s="16"/>
      <c r="D311" s="16"/>
      <c r="E311" s="16"/>
      <c r="F311" s="16"/>
      <c r="G311" s="16"/>
      <c r="H311" s="16"/>
      <c r="I311" s="16"/>
      <c r="J311" s="16"/>
      <c r="K311" s="16"/>
      <c r="L311" s="16"/>
      <c r="M311" s="16"/>
      <c r="N311" s="16"/>
      <c r="O311" s="16"/>
      <c r="P311" s="16"/>
      <c r="Q311" s="16"/>
    </row>
    <row r="312" spans="2:17" ht="15.75" customHeight="1">
      <c r="B312" s="16"/>
      <c r="C312" s="16"/>
      <c r="D312" s="16"/>
      <c r="E312" s="16"/>
      <c r="F312" s="16"/>
      <c r="G312" s="16"/>
      <c r="H312" s="16"/>
      <c r="I312" s="16"/>
      <c r="J312" s="16"/>
      <c r="K312" s="16"/>
      <c r="L312" s="16"/>
      <c r="M312" s="16"/>
      <c r="N312" s="16"/>
      <c r="O312" s="16"/>
      <c r="P312" s="16"/>
      <c r="Q312" s="16"/>
    </row>
    <row r="313" spans="2:17" ht="15.75" customHeight="1">
      <c r="B313" s="16"/>
      <c r="C313" s="16"/>
      <c r="D313" s="16"/>
      <c r="E313" s="16"/>
      <c r="F313" s="16"/>
      <c r="G313" s="16"/>
      <c r="H313" s="16"/>
      <c r="I313" s="16"/>
      <c r="J313" s="16"/>
      <c r="K313" s="16"/>
      <c r="L313" s="16"/>
      <c r="M313" s="16"/>
      <c r="N313" s="16"/>
      <c r="O313" s="16"/>
      <c r="P313" s="16"/>
      <c r="Q313" s="16"/>
    </row>
    <row r="314" spans="2:17" ht="15.75" customHeight="1">
      <c r="B314" s="16"/>
      <c r="C314" s="16"/>
      <c r="D314" s="16"/>
      <c r="E314" s="16"/>
      <c r="F314" s="16"/>
      <c r="G314" s="16"/>
      <c r="H314" s="16"/>
      <c r="I314" s="16"/>
      <c r="J314" s="16"/>
      <c r="K314" s="16"/>
      <c r="L314" s="16"/>
      <c r="M314" s="16"/>
      <c r="N314" s="16"/>
      <c r="O314" s="16"/>
      <c r="P314" s="16"/>
      <c r="Q314" s="16"/>
    </row>
    <row r="315" spans="2:17" ht="15.75" customHeight="1">
      <c r="B315" s="16"/>
      <c r="C315" s="16"/>
      <c r="D315" s="16"/>
      <c r="E315" s="16"/>
      <c r="F315" s="16"/>
      <c r="G315" s="16"/>
      <c r="H315" s="16"/>
      <c r="I315" s="16"/>
      <c r="J315" s="16"/>
      <c r="K315" s="16"/>
      <c r="L315" s="16"/>
      <c r="M315" s="16"/>
      <c r="N315" s="16"/>
      <c r="O315" s="16"/>
      <c r="P315" s="16"/>
      <c r="Q315" s="16"/>
    </row>
    <row r="316" spans="2:17" ht="15.75" customHeight="1">
      <c r="B316" s="16"/>
      <c r="C316" s="16"/>
      <c r="D316" s="16"/>
      <c r="E316" s="16"/>
      <c r="F316" s="16"/>
      <c r="G316" s="16"/>
      <c r="H316" s="16"/>
      <c r="I316" s="16"/>
      <c r="J316" s="16"/>
      <c r="K316" s="16"/>
      <c r="L316" s="16"/>
      <c r="M316" s="16"/>
      <c r="N316" s="16"/>
      <c r="O316" s="16"/>
      <c r="P316" s="16"/>
      <c r="Q316" s="16"/>
    </row>
    <row r="317" spans="2:17" ht="15.75" customHeight="1">
      <c r="B317" s="16"/>
      <c r="C317" s="16"/>
      <c r="D317" s="16"/>
      <c r="E317" s="16"/>
      <c r="F317" s="16"/>
      <c r="G317" s="16"/>
      <c r="H317" s="16"/>
      <c r="I317" s="16"/>
      <c r="J317" s="16"/>
      <c r="K317" s="16"/>
      <c r="L317" s="16"/>
      <c r="M317" s="16"/>
      <c r="N317" s="16"/>
      <c r="O317" s="16"/>
      <c r="P317" s="16"/>
      <c r="Q317" s="16"/>
    </row>
    <row r="318" spans="2:17" ht="15.75" customHeight="1">
      <c r="B318" s="16"/>
      <c r="C318" s="16"/>
      <c r="D318" s="16"/>
      <c r="E318" s="16"/>
      <c r="F318" s="16"/>
      <c r="G318" s="16"/>
      <c r="H318" s="16"/>
      <c r="I318" s="16"/>
      <c r="J318" s="16"/>
      <c r="K318" s="16"/>
      <c r="L318" s="16"/>
      <c r="M318" s="16"/>
      <c r="N318" s="16"/>
      <c r="O318" s="16"/>
      <c r="P318" s="16"/>
      <c r="Q318" s="16"/>
    </row>
    <row r="319" spans="2:17" ht="15.75" customHeight="1">
      <c r="B319" s="16"/>
      <c r="C319" s="16"/>
      <c r="D319" s="16"/>
      <c r="E319" s="16"/>
      <c r="F319" s="16"/>
      <c r="G319" s="16"/>
      <c r="H319" s="16"/>
      <c r="I319" s="16"/>
      <c r="J319" s="16"/>
      <c r="K319" s="16"/>
      <c r="L319" s="16"/>
      <c r="M319" s="16"/>
      <c r="N319" s="16"/>
      <c r="O319" s="16"/>
      <c r="P319" s="16"/>
      <c r="Q319" s="16"/>
    </row>
    <row r="320" spans="2:17" ht="15.75" customHeight="1">
      <c r="B320" s="16"/>
      <c r="C320" s="16"/>
      <c r="D320" s="16"/>
      <c r="E320" s="16"/>
      <c r="F320" s="16"/>
      <c r="G320" s="16"/>
      <c r="H320" s="16"/>
      <c r="I320" s="16"/>
      <c r="J320" s="16"/>
      <c r="K320" s="16"/>
      <c r="L320" s="16"/>
      <c r="M320" s="16"/>
      <c r="N320" s="16"/>
      <c r="O320" s="16"/>
      <c r="P320" s="16"/>
      <c r="Q320" s="16"/>
    </row>
    <row r="321" spans="2:17" ht="15.75" customHeight="1">
      <c r="B321" s="16"/>
      <c r="C321" s="16"/>
      <c r="D321" s="16"/>
      <c r="E321" s="16"/>
      <c r="F321" s="16"/>
      <c r="G321" s="16"/>
      <c r="H321" s="16"/>
      <c r="I321" s="16"/>
      <c r="J321" s="16"/>
      <c r="K321" s="16"/>
      <c r="L321" s="16"/>
      <c r="M321" s="16"/>
      <c r="N321" s="16"/>
      <c r="O321" s="16"/>
      <c r="P321" s="16"/>
      <c r="Q321" s="16"/>
    </row>
    <row r="322" spans="2:17" ht="15.75" customHeight="1">
      <c r="B322" s="16"/>
      <c r="C322" s="16"/>
      <c r="D322" s="16"/>
      <c r="E322" s="16"/>
      <c r="F322" s="16"/>
      <c r="G322" s="16"/>
      <c r="H322" s="16"/>
      <c r="I322" s="16"/>
      <c r="J322" s="16"/>
      <c r="K322" s="16"/>
      <c r="L322" s="16"/>
      <c r="M322" s="16"/>
      <c r="N322" s="16"/>
      <c r="O322" s="16"/>
      <c r="P322" s="16"/>
      <c r="Q322" s="16"/>
    </row>
    <row r="323" spans="2:17" ht="15.75" customHeight="1">
      <c r="B323" s="16"/>
      <c r="C323" s="16"/>
      <c r="D323" s="16"/>
      <c r="E323" s="16"/>
      <c r="F323" s="16"/>
      <c r="G323" s="16"/>
      <c r="H323" s="16"/>
      <c r="I323" s="16"/>
      <c r="J323" s="16"/>
      <c r="K323" s="16"/>
      <c r="L323" s="16"/>
      <c r="M323" s="16"/>
      <c r="N323" s="16"/>
      <c r="O323" s="16"/>
      <c r="P323" s="16"/>
      <c r="Q323" s="16"/>
    </row>
    <row r="324" spans="2:17" ht="15.75" customHeight="1">
      <c r="B324" s="16"/>
      <c r="C324" s="16"/>
      <c r="D324" s="16"/>
      <c r="E324" s="16"/>
      <c r="F324" s="16"/>
      <c r="G324" s="16"/>
      <c r="H324" s="16"/>
      <c r="I324" s="16"/>
      <c r="J324" s="16"/>
      <c r="K324" s="16"/>
      <c r="L324" s="16"/>
      <c r="M324" s="16"/>
      <c r="N324" s="16"/>
      <c r="O324" s="16"/>
      <c r="P324" s="16"/>
      <c r="Q324" s="16"/>
    </row>
    <row r="325" spans="2:17" ht="15.75" customHeight="1">
      <c r="B325" s="16"/>
      <c r="C325" s="16"/>
      <c r="D325" s="16"/>
      <c r="E325" s="16"/>
      <c r="F325" s="16"/>
      <c r="G325" s="16"/>
      <c r="H325" s="16"/>
      <c r="I325" s="16"/>
      <c r="J325" s="16"/>
      <c r="K325" s="16"/>
      <c r="L325" s="16"/>
      <c r="M325" s="16"/>
      <c r="N325" s="16"/>
      <c r="O325" s="16"/>
      <c r="P325" s="16"/>
      <c r="Q325" s="16"/>
    </row>
    <row r="326" spans="2:17" ht="15.75" customHeight="1">
      <c r="B326" s="16"/>
      <c r="C326" s="16"/>
      <c r="D326" s="16"/>
      <c r="E326" s="16"/>
      <c r="F326" s="16"/>
      <c r="G326" s="16"/>
      <c r="H326" s="16"/>
      <c r="I326" s="16"/>
      <c r="J326" s="16"/>
      <c r="K326" s="16"/>
      <c r="L326" s="16"/>
      <c r="M326" s="16"/>
      <c r="N326" s="16"/>
      <c r="O326" s="16"/>
      <c r="P326" s="16"/>
      <c r="Q326" s="16"/>
    </row>
    <row r="327" spans="2:17" ht="15.75" customHeight="1">
      <c r="B327" s="16"/>
      <c r="C327" s="16"/>
      <c r="D327" s="16"/>
      <c r="E327" s="16"/>
      <c r="F327" s="16"/>
      <c r="G327" s="16"/>
      <c r="H327" s="16"/>
      <c r="I327" s="16"/>
      <c r="J327" s="16"/>
      <c r="K327" s="16"/>
      <c r="L327" s="16"/>
      <c r="M327" s="16"/>
      <c r="N327" s="16"/>
      <c r="O327" s="16"/>
      <c r="P327" s="16"/>
      <c r="Q327" s="16"/>
    </row>
    <row r="328" spans="2:17" ht="15.75" customHeight="1">
      <c r="B328" s="16"/>
      <c r="C328" s="16"/>
      <c r="D328" s="16"/>
      <c r="E328" s="16"/>
      <c r="F328" s="16"/>
      <c r="G328" s="16"/>
      <c r="H328" s="16"/>
      <c r="I328" s="16"/>
      <c r="J328" s="16"/>
      <c r="K328" s="16"/>
      <c r="L328" s="16"/>
      <c r="M328" s="16"/>
      <c r="N328" s="16"/>
      <c r="O328" s="16"/>
      <c r="P328" s="16"/>
      <c r="Q328" s="16"/>
    </row>
    <row r="329" spans="2:17" ht="15.75" customHeight="1">
      <c r="B329" s="16"/>
      <c r="C329" s="16"/>
      <c r="D329" s="16"/>
      <c r="E329" s="16"/>
      <c r="F329" s="16"/>
      <c r="G329" s="16"/>
      <c r="H329" s="16"/>
      <c r="I329" s="16"/>
      <c r="J329" s="16"/>
      <c r="K329" s="16"/>
      <c r="L329" s="16"/>
      <c r="M329" s="16"/>
      <c r="N329" s="16"/>
      <c r="O329" s="16"/>
      <c r="P329" s="16"/>
      <c r="Q329" s="16"/>
    </row>
    <row r="330" spans="2:17" ht="15.75" customHeight="1">
      <c r="B330" s="16"/>
      <c r="C330" s="16"/>
      <c r="D330" s="16"/>
      <c r="E330" s="16"/>
      <c r="F330" s="16"/>
      <c r="G330" s="16"/>
      <c r="H330" s="16"/>
      <c r="I330" s="16"/>
      <c r="J330" s="16"/>
      <c r="K330" s="16"/>
      <c r="L330" s="16"/>
      <c r="M330" s="16"/>
      <c r="N330" s="16"/>
      <c r="O330" s="16"/>
      <c r="P330" s="16"/>
      <c r="Q330" s="16"/>
    </row>
    <row r="331" spans="2:17" ht="15.75" customHeight="1">
      <c r="B331" s="16"/>
      <c r="C331" s="16"/>
      <c r="D331" s="16"/>
      <c r="E331" s="16"/>
      <c r="F331" s="16"/>
      <c r="G331" s="16"/>
      <c r="H331" s="16"/>
      <c r="I331" s="16"/>
      <c r="J331" s="16"/>
      <c r="K331" s="16"/>
      <c r="L331" s="16"/>
      <c r="M331" s="16"/>
      <c r="N331" s="16"/>
      <c r="O331" s="16"/>
      <c r="P331" s="16"/>
      <c r="Q331" s="16"/>
    </row>
    <row r="332" spans="2:17" ht="15.75" customHeight="1">
      <c r="B332" s="16"/>
      <c r="C332" s="16"/>
      <c r="D332" s="16"/>
      <c r="E332" s="16"/>
      <c r="F332" s="16"/>
      <c r="G332" s="16"/>
      <c r="H332" s="16"/>
      <c r="I332" s="16"/>
      <c r="J332" s="16"/>
      <c r="K332" s="16"/>
      <c r="L332" s="16"/>
      <c r="M332" s="16"/>
      <c r="N332" s="16"/>
      <c r="O332" s="16"/>
      <c r="P332" s="16"/>
      <c r="Q332" s="16"/>
    </row>
    <row r="333" spans="2:17" ht="15.75" customHeight="1">
      <c r="B333" s="16"/>
      <c r="C333" s="16"/>
      <c r="D333" s="16"/>
      <c r="E333" s="16"/>
      <c r="F333" s="16"/>
      <c r="G333" s="16"/>
      <c r="H333" s="16"/>
      <c r="I333" s="16"/>
      <c r="J333" s="16"/>
      <c r="K333" s="16"/>
      <c r="L333" s="16"/>
      <c r="M333" s="16"/>
      <c r="N333" s="16"/>
      <c r="O333" s="16"/>
      <c r="P333" s="16"/>
      <c r="Q333" s="16"/>
    </row>
    <row r="334" spans="2:17" ht="15.75" customHeight="1">
      <c r="B334" s="16"/>
      <c r="C334" s="16"/>
      <c r="D334" s="16"/>
      <c r="E334" s="16"/>
      <c r="F334" s="16"/>
      <c r="G334" s="16"/>
      <c r="H334" s="16"/>
      <c r="I334" s="16"/>
      <c r="J334" s="16"/>
      <c r="K334" s="16"/>
      <c r="L334" s="16"/>
      <c r="M334" s="16"/>
      <c r="N334" s="16"/>
      <c r="O334" s="16"/>
      <c r="P334" s="16"/>
      <c r="Q334" s="16"/>
    </row>
    <row r="335" spans="2:17" ht="15.75" customHeight="1">
      <c r="B335" s="16"/>
      <c r="C335" s="16"/>
      <c r="D335" s="16"/>
      <c r="E335" s="16"/>
      <c r="F335" s="16"/>
      <c r="G335" s="16"/>
      <c r="H335" s="16"/>
      <c r="I335" s="16"/>
      <c r="J335" s="16"/>
      <c r="K335" s="16"/>
      <c r="L335" s="16"/>
      <c r="M335" s="16"/>
      <c r="N335" s="16"/>
      <c r="O335" s="16"/>
      <c r="P335" s="16"/>
      <c r="Q335" s="16"/>
    </row>
    <row r="336" spans="2:17" ht="15.75" customHeight="1">
      <c r="B336" s="16"/>
      <c r="C336" s="16"/>
      <c r="D336" s="16"/>
      <c r="E336" s="16"/>
      <c r="F336" s="16"/>
      <c r="G336" s="16"/>
      <c r="H336" s="16"/>
      <c r="I336" s="16"/>
      <c r="J336" s="16"/>
      <c r="K336" s="16"/>
      <c r="L336" s="16"/>
      <c r="M336" s="16"/>
      <c r="N336" s="16"/>
      <c r="O336" s="16"/>
      <c r="P336" s="16"/>
      <c r="Q336" s="16"/>
    </row>
    <row r="337" spans="2:17" ht="15.75" customHeight="1">
      <c r="B337" s="16"/>
      <c r="C337" s="16"/>
      <c r="D337" s="16"/>
      <c r="E337" s="16"/>
      <c r="F337" s="16"/>
      <c r="G337" s="16"/>
      <c r="H337" s="16"/>
      <c r="I337" s="16"/>
      <c r="J337" s="16"/>
      <c r="K337" s="16"/>
      <c r="L337" s="16"/>
      <c r="M337" s="16"/>
      <c r="N337" s="16"/>
      <c r="O337" s="16"/>
      <c r="P337" s="16"/>
      <c r="Q337" s="16"/>
    </row>
    <row r="338" spans="2:17" ht="15.75" customHeight="1">
      <c r="B338" s="16"/>
      <c r="C338" s="16"/>
      <c r="D338" s="16"/>
      <c r="E338" s="16"/>
      <c r="F338" s="16"/>
      <c r="G338" s="16"/>
      <c r="H338" s="16"/>
      <c r="I338" s="16"/>
      <c r="J338" s="16"/>
      <c r="K338" s="16"/>
      <c r="L338" s="16"/>
      <c r="M338" s="16"/>
      <c r="N338" s="16"/>
      <c r="O338" s="16"/>
      <c r="P338" s="16"/>
      <c r="Q338" s="16"/>
    </row>
    <row r="339" spans="2:17" ht="15.75" customHeight="1">
      <c r="B339" s="16"/>
      <c r="C339" s="16"/>
      <c r="D339" s="16"/>
      <c r="E339" s="16"/>
      <c r="F339" s="16"/>
      <c r="G339" s="16"/>
      <c r="H339" s="16"/>
      <c r="I339" s="16"/>
      <c r="J339" s="16"/>
      <c r="K339" s="16"/>
      <c r="L339" s="16"/>
      <c r="M339" s="16"/>
      <c r="N339" s="16"/>
      <c r="O339" s="16"/>
      <c r="P339" s="16"/>
      <c r="Q339" s="16"/>
    </row>
    <row r="340" spans="2:17" ht="15.75" customHeight="1">
      <c r="B340" s="16"/>
      <c r="C340" s="16"/>
      <c r="D340" s="16"/>
      <c r="E340" s="16"/>
      <c r="F340" s="16"/>
      <c r="G340" s="16"/>
      <c r="H340" s="16"/>
      <c r="I340" s="16"/>
      <c r="J340" s="16"/>
      <c r="K340" s="16"/>
      <c r="L340" s="16"/>
      <c r="M340" s="16"/>
      <c r="N340" s="16"/>
      <c r="O340" s="16"/>
      <c r="P340" s="16"/>
      <c r="Q340" s="16"/>
    </row>
    <row r="341" spans="2:17" ht="15.75" customHeight="1">
      <c r="B341" s="16"/>
      <c r="C341" s="16"/>
      <c r="D341" s="16"/>
      <c r="E341" s="16"/>
      <c r="F341" s="16"/>
      <c r="G341" s="16"/>
      <c r="H341" s="16"/>
      <c r="I341" s="16"/>
      <c r="J341" s="16"/>
      <c r="K341" s="16"/>
      <c r="L341" s="16"/>
      <c r="M341" s="16"/>
      <c r="N341" s="16"/>
      <c r="O341" s="16"/>
      <c r="P341" s="16"/>
      <c r="Q341" s="16"/>
    </row>
    <row r="342" spans="2:17" ht="15.75" customHeight="1">
      <c r="B342" s="16"/>
      <c r="C342" s="16"/>
      <c r="D342" s="16"/>
      <c r="E342" s="16"/>
      <c r="F342" s="16"/>
      <c r="G342" s="16"/>
      <c r="H342" s="16"/>
      <c r="I342" s="16"/>
      <c r="J342" s="16"/>
      <c r="K342" s="16"/>
      <c r="L342" s="16"/>
      <c r="M342" s="16"/>
      <c r="N342" s="16"/>
      <c r="O342" s="16"/>
      <c r="P342" s="16"/>
      <c r="Q342" s="16"/>
    </row>
    <row r="343" spans="2:17" ht="15.75" customHeight="1">
      <c r="B343" s="16"/>
      <c r="C343" s="16"/>
      <c r="D343" s="16"/>
      <c r="E343" s="16"/>
      <c r="F343" s="16"/>
      <c r="G343" s="16"/>
      <c r="H343" s="16"/>
      <c r="I343" s="16"/>
      <c r="J343" s="16"/>
      <c r="K343" s="16"/>
      <c r="L343" s="16"/>
      <c r="M343" s="16"/>
      <c r="N343" s="16"/>
      <c r="O343" s="16"/>
      <c r="P343" s="16"/>
      <c r="Q343" s="16"/>
    </row>
    <row r="344" spans="2:17" ht="15.75" customHeight="1">
      <c r="B344" s="16"/>
      <c r="C344" s="16"/>
      <c r="D344" s="16"/>
      <c r="E344" s="16"/>
      <c r="F344" s="16"/>
      <c r="G344" s="16"/>
      <c r="H344" s="16"/>
      <c r="I344" s="16"/>
      <c r="J344" s="16"/>
      <c r="K344" s="16"/>
      <c r="L344" s="16"/>
      <c r="M344" s="16"/>
      <c r="N344" s="16"/>
      <c r="O344" s="16"/>
      <c r="P344" s="16"/>
      <c r="Q344" s="16"/>
    </row>
    <row r="345" spans="2:17" ht="15.75" customHeight="1">
      <c r="B345" s="16"/>
      <c r="C345" s="16"/>
      <c r="D345" s="16"/>
      <c r="E345" s="16"/>
      <c r="F345" s="16"/>
      <c r="G345" s="16"/>
      <c r="H345" s="16"/>
      <c r="I345" s="16"/>
      <c r="J345" s="16"/>
      <c r="K345" s="16"/>
      <c r="L345" s="16"/>
      <c r="M345" s="16"/>
      <c r="N345" s="16"/>
      <c r="O345" s="16"/>
      <c r="P345" s="16"/>
      <c r="Q345" s="16"/>
    </row>
    <row r="346" spans="2:17" ht="15.75" customHeight="1">
      <c r="B346" s="16"/>
      <c r="C346" s="16"/>
      <c r="D346" s="16"/>
      <c r="E346" s="16"/>
      <c r="F346" s="16"/>
      <c r="G346" s="16"/>
      <c r="H346" s="16"/>
      <c r="I346" s="16"/>
      <c r="J346" s="16"/>
      <c r="K346" s="16"/>
      <c r="L346" s="16"/>
      <c r="M346" s="16"/>
      <c r="N346" s="16"/>
      <c r="O346" s="16"/>
      <c r="P346" s="16"/>
      <c r="Q346" s="16"/>
    </row>
    <row r="347" spans="2:17" ht="15.75" customHeight="1">
      <c r="B347" s="16"/>
      <c r="C347" s="16"/>
      <c r="D347" s="16"/>
      <c r="E347" s="16"/>
      <c r="F347" s="16"/>
      <c r="G347" s="16"/>
      <c r="H347" s="16"/>
      <c r="I347" s="16"/>
      <c r="J347" s="16"/>
      <c r="K347" s="16"/>
      <c r="L347" s="16"/>
      <c r="M347" s="16"/>
      <c r="N347" s="16"/>
      <c r="O347" s="16"/>
      <c r="P347" s="16"/>
      <c r="Q347" s="16"/>
    </row>
    <row r="348" spans="2:17" ht="15.75" customHeight="1">
      <c r="B348" s="16"/>
      <c r="C348" s="16"/>
      <c r="D348" s="16"/>
      <c r="E348" s="16"/>
      <c r="F348" s="16"/>
      <c r="G348" s="16"/>
      <c r="H348" s="16"/>
      <c r="I348" s="16"/>
      <c r="J348" s="16"/>
      <c r="K348" s="16"/>
      <c r="L348" s="16"/>
      <c r="M348" s="16"/>
      <c r="N348" s="16"/>
      <c r="O348" s="16"/>
      <c r="P348" s="16"/>
      <c r="Q348" s="16"/>
    </row>
    <row r="349" spans="2:17" ht="15.75" customHeight="1">
      <c r="B349" s="16"/>
      <c r="C349" s="16"/>
      <c r="D349" s="16"/>
      <c r="E349" s="16"/>
      <c r="F349" s="16"/>
      <c r="G349" s="16"/>
      <c r="H349" s="16"/>
      <c r="I349" s="16"/>
      <c r="J349" s="16"/>
      <c r="K349" s="16"/>
      <c r="L349" s="16"/>
      <c r="M349" s="16"/>
      <c r="N349" s="16"/>
      <c r="O349" s="16"/>
      <c r="P349" s="16"/>
      <c r="Q349" s="16"/>
    </row>
    <row r="350" spans="2:17" ht="15.75" customHeight="1">
      <c r="B350" s="16"/>
      <c r="C350" s="16"/>
      <c r="D350" s="16"/>
      <c r="E350" s="16"/>
      <c r="F350" s="16"/>
      <c r="G350" s="16"/>
      <c r="H350" s="16"/>
      <c r="I350" s="16"/>
      <c r="J350" s="16"/>
      <c r="K350" s="16"/>
      <c r="L350" s="16"/>
      <c r="M350" s="16"/>
      <c r="N350" s="16"/>
      <c r="O350" s="16"/>
      <c r="P350" s="16"/>
      <c r="Q350" s="16"/>
    </row>
    <row r="351" spans="2:17" ht="15.75" customHeight="1">
      <c r="B351" s="16"/>
      <c r="C351" s="16"/>
      <c r="D351" s="16"/>
      <c r="E351" s="16"/>
      <c r="F351" s="16"/>
      <c r="G351" s="16"/>
      <c r="H351" s="16"/>
      <c r="I351" s="16"/>
      <c r="J351" s="16"/>
      <c r="K351" s="16"/>
      <c r="L351" s="16"/>
      <c r="M351" s="16"/>
      <c r="N351" s="16"/>
      <c r="O351" s="16"/>
      <c r="P351" s="16"/>
      <c r="Q351" s="16"/>
    </row>
    <row r="352" spans="2:17" ht="15.75" customHeight="1">
      <c r="B352" s="16"/>
      <c r="C352" s="16"/>
      <c r="D352" s="16"/>
      <c r="E352" s="16"/>
      <c r="F352" s="16"/>
      <c r="G352" s="16"/>
      <c r="H352" s="16"/>
      <c r="I352" s="16"/>
      <c r="J352" s="16"/>
      <c r="K352" s="16"/>
      <c r="L352" s="16"/>
      <c r="M352" s="16"/>
      <c r="N352" s="16"/>
      <c r="O352" s="16"/>
      <c r="P352" s="16"/>
      <c r="Q352" s="16"/>
    </row>
    <row r="353" spans="2:17" ht="15.75" customHeight="1">
      <c r="B353" s="16"/>
      <c r="C353" s="16"/>
      <c r="D353" s="16"/>
      <c r="E353" s="16"/>
      <c r="F353" s="16"/>
      <c r="G353" s="16"/>
      <c r="H353" s="16"/>
      <c r="I353" s="16"/>
      <c r="J353" s="16"/>
      <c r="K353" s="16"/>
      <c r="L353" s="16"/>
      <c r="M353" s="16"/>
      <c r="N353" s="16"/>
      <c r="O353" s="16"/>
      <c r="P353" s="16"/>
      <c r="Q353" s="16"/>
    </row>
    <row r="354" spans="2:17" ht="15.75" customHeight="1">
      <c r="B354" s="16"/>
      <c r="C354" s="16"/>
      <c r="D354" s="16"/>
      <c r="E354" s="16"/>
      <c r="F354" s="16"/>
      <c r="G354" s="16"/>
      <c r="H354" s="16"/>
      <c r="I354" s="16"/>
      <c r="J354" s="16"/>
      <c r="K354" s="16"/>
      <c r="L354" s="16"/>
      <c r="M354" s="16"/>
      <c r="N354" s="16"/>
      <c r="O354" s="16"/>
      <c r="P354" s="16"/>
      <c r="Q354" s="16"/>
    </row>
    <row r="355" spans="2:17" ht="15.75" customHeight="1">
      <c r="B355" s="16"/>
      <c r="C355" s="16"/>
      <c r="D355" s="16"/>
      <c r="E355" s="16"/>
      <c r="F355" s="16"/>
      <c r="G355" s="16"/>
      <c r="H355" s="16"/>
      <c r="I355" s="16"/>
      <c r="J355" s="16"/>
      <c r="K355" s="16"/>
      <c r="L355" s="16"/>
      <c r="M355" s="16"/>
      <c r="N355" s="16"/>
      <c r="O355" s="16"/>
      <c r="P355" s="16"/>
      <c r="Q355" s="16"/>
    </row>
    <row r="356" spans="2:17" ht="15.75" customHeight="1">
      <c r="B356" s="16"/>
      <c r="C356" s="16"/>
      <c r="D356" s="16"/>
      <c r="E356" s="16"/>
      <c r="F356" s="16"/>
      <c r="G356" s="16"/>
      <c r="H356" s="16"/>
      <c r="I356" s="16"/>
      <c r="J356" s="16"/>
      <c r="K356" s="16"/>
      <c r="L356" s="16"/>
      <c r="M356" s="16"/>
      <c r="N356" s="16"/>
      <c r="O356" s="16"/>
      <c r="P356" s="16"/>
      <c r="Q356" s="16"/>
    </row>
    <row r="357" spans="2:17" ht="15.75" customHeight="1">
      <c r="B357" s="16"/>
      <c r="C357" s="16"/>
      <c r="D357" s="16"/>
      <c r="E357" s="16"/>
      <c r="F357" s="16"/>
      <c r="G357" s="16"/>
      <c r="H357" s="16"/>
      <c r="I357" s="16"/>
      <c r="J357" s="16"/>
      <c r="K357" s="16"/>
      <c r="L357" s="16"/>
      <c r="M357" s="16"/>
      <c r="N357" s="16"/>
      <c r="O357" s="16"/>
      <c r="P357" s="16"/>
      <c r="Q357" s="16"/>
    </row>
    <row r="358" spans="2:17" ht="15.75" customHeight="1">
      <c r="B358" s="16"/>
      <c r="C358" s="16"/>
      <c r="D358" s="16"/>
      <c r="E358" s="16"/>
      <c r="F358" s="16"/>
      <c r="G358" s="16"/>
      <c r="H358" s="16"/>
      <c r="I358" s="16"/>
      <c r="J358" s="16"/>
      <c r="K358" s="16"/>
      <c r="L358" s="16"/>
      <c r="M358" s="16"/>
      <c r="N358" s="16"/>
      <c r="O358" s="16"/>
      <c r="P358" s="16"/>
      <c r="Q358" s="16"/>
    </row>
    <row r="359" spans="2:17" ht="15.75" customHeight="1">
      <c r="B359" s="16"/>
      <c r="C359" s="16"/>
      <c r="D359" s="16"/>
      <c r="E359" s="16"/>
      <c r="F359" s="16"/>
      <c r="G359" s="16"/>
      <c r="H359" s="16"/>
      <c r="I359" s="16"/>
      <c r="J359" s="16"/>
      <c r="K359" s="16"/>
      <c r="L359" s="16"/>
      <c r="M359" s="16"/>
      <c r="N359" s="16"/>
      <c r="O359" s="16"/>
      <c r="P359" s="16"/>
      <c r="Q359" s="16"/>
    </row>
    <row r="360" spans="2:17" ht="15.75" customHeight="1">
      <c r="B360" s="16"/>
      <c r="C360" s="16"/>
      <c r="D360" s="16"/>
      <c r="E360" s="16"/>
      <c r="F360" s="16"/>
      <c r="G360" s="16"/>
      <c r="H360" s="16"/>
      <c r="I360" s="16"/>
      <c r="J360" s="16"/>
      <c r="K360" s="16"/>
      <c r="L360" s="16"/>
      <c r="M360" s="16"/>
      <c r="N360" s="16"/>
      <c r="O360" s="16"/>
      <c r="P360" s="16"/>
      <c r="Q360" s="16"/>
    </row>
    <row r="361" spans="2:17" ht="15.75" customHeight="1">
      <c r="B361" s="16"/>
      <c r="C361" s="16"/>
      <c r="D361" s="16"/>
      <c r="E361" s="16"/>
      <c r="F361" s="16"/>
      <c r="G361" s="16"/>
      <c r="H361" s="16"/>
      <c r="I361" s="16"/>
      <c r="J361" s="16"/>
      <c r="K361" s="16"/>
      <c r="L361" s="16"/>
      <c r="M361" s="16"/>
      <c r="N361" s="16"/>
      <c r="O361" s="16"/>
      <c r="P361" s="16"/>
      <c r="Q361" s="16"/>
    </row>
    <row r="362" spans="2:17" ht="15.75" customHeight="1">
      <c r="B362" s="16"/>
      <c r="C362" s="16"/>
      <c r="D362" s="16"/>
      <c r="E362" s="16"/>
      <c r="F362" s="16"/>
      <c r="G362" s="16"/>
      <c r="H362" s="16"/>
      <c r="I362" s="16"/>
      <c r="J362" s="16"/>
      <c r="K362" s="16"/>
      <c r="L362" s="16"/>
      <c r="M362" s="16"/>
      <c r="N362" s="16"/>
      <c r="O362" s="16"/>
      <c r="P362" s="16"/>
      <c r="Q362" s="16"/>
    </row>
    <row r="363" spans="2:17" ht="15.75" customHeight="1">
      <c r="B363" s="16"/>
      <c r="C363" s="16"/>
      <c r="D363" s="16"/>
      <c r="E363" s="16"/>
      <c r="F363" s="16"/>
      <c r="G363" s="16"/>
      <c r="H363" s="16"/>
      <c r="I363" s="16"/>
      <c r="J363" s="16"/>
      <c r="K363" s="16"/>
      <c r="L363" s="16"/>
      <c r="M363" s="16"/>
      <c r="N363" s="16"/>
      <c r="O363" s="16"/>
      <c r="P363" s="16"/>
      <c r="Q363" s="16"/>
    </row>
    <row r="364" spans="2:17" ht="15.75" customHeight="1">
      <c r="B364" s="16"/>
      <c r="C364" s="16"/>
      <c r="D364" s="16"/>
      <c r="E364" s="16"/>
      <c r="F364" s="16"/>
      <c r="G364" s="16"/>
      <c r="H364" s="16"/>
      <c r="I364" s="16"/>
      <c r="J364" s="16"/>
      <c r="K364" s="16"/>
      <c r="L364" s="16"/>
      <c r="M364" s="16"/>
      <c r="N364" s="16"/>
      <c r="O364" s="16"/>
      <c r="P364" s="16"/>
      <c r="Q364" s="16"/>
    </row>
    <row r="365" spans="2:17" ht="15.75" customHeight="1">
      <c r="B365" s="16"/>
      <c r="C365" s="16"/>
      <c r="D365" s="16"/>
      <c r="E365" s="16"/>
      <c r="F365" s="16"/>
      <c r="G365" s="16"/>
      <c r="H365" s="16"/>
      <c r="I365" s="16"/>
      <c r="J365" s="16"/>
      <c r="K365" s="16"/>
      <c r="L365" s="16"/>
      <c r="M365" s="16"/>
      <c r="N365" s="16"/>
      <c r="O365" s="16"/>
      <c r="P365" s="16"/>
      <c r="Q365" s="16"/>
    </row>
    <row r="366" spans="2:17" ht="15.75" customHeight="1">
      <c r="B366" s="16"/>
      <c r="C366" s="16"/>
      <c r="D366" s="16"/>
      <c r="E366" s="16"/>
      <c r="F366" s="16"/>
      <c r="G366" s="16"/>
      <c r="H366" s="16"/>
      <c r="I366" s="16"/>
      <c r="J366" s="16"/>
      <c r="K366" s="16"/>
      <c r="L366" s="16"/>
      <c r="M366" s="16"/>
      <c r="N366" s="16"/>
      <c r="O366" s="16"/>
      <c r="P366" s="16"/>
      <c r="Q366" s="16"/>
    </row>
    <row r="367" spans="2:17" ht="15.75" customHeight="1">
      <c r="B367" s="16"/>
      <c r="C367" s="16"/>
      <c r="D367" s="16"/>
      <c r="E367" s="16"/>
      <c r="F367" s="16"/>
      <c r="G367" s="16"/>
      <c r="H367" s="16"/>
      <c r="I367" s="16"/>
      <c r="J367" s="16"/>
      <c r="K367" s="16"/>
      <c r="L367" s="16"/>
      <c r="M367" s="16"/>
      <c r="N367" s="16"/>
      <c r="O367" s="16"/>
      <c r="P367" s="16"/>
      <c r="Q367" s="16"/>
    </row>
    <row r="368" spans="2:17" ht="15.75" customHeight="1">
      <c r="B368" s="16"/>
      <c r="C368" s="16"/>
      <c r="D368" s="16"/>
      <c r="E368" s="16"/>
      <c r="F368" s="16"/>
      <c r="G368" s="16"/>
      <c r="H368" s="16"/>
      <c r="I368" s="16"/>
      <c r="J368" s="16"/>
      <c r="K368" s="16"/>
      <c r="L368" s="16"/>
      <c r="M368" s="16"/>
      <c r="N368" s="16"/>
      <c r="O368" s="16"/>
      <c r="P368" s="16"/>
      <c r="Q368" s="16"/>
    </row>
    <row r="369" spans="2:17" ht="15.75" customHeight="1">
      <c r="B369" s="16"/>
      <c r="C369" s="16"/>
      <c r="D369" s="16"/>
      <c r="E369" s="16"/>
      <c r="F369" s="16"/>
      <c r="G369" s="16"/>
      <c r="H369" s="16"/>
      <c r="I369" s="16"/>
      <c r="J369" s="16"/>
      <c r="K369" s="16"/>
      <c r="L369" s="16"/>
      <c r="M369" s="16"/>
      <c r="N369" s="16"/>
      <c r="O369" s="16"/>
      <c r="P369" s="16"/>
      <c r="Q369" s="16"/>
    </row>
    <row r="370" spans="2:17" ht="15.75" customHeight="1">
      <c r="B370" s="16"/>
      <c r="C370" s="16"/>
      <c r="D370" s="16"/>
      <c r="E370" s="16"/>
      <c r="F370" s="16"/>
      <c r="G370" s="16"/>
      <c r="H370" s="16"/>
      <c r="I370" s="16"/>
      <c r="J370" s="16"/>
      <c r="K370" s="16"/>
      <c r="L370" s="16"/>
      <c r="M370" s="16"/>
      <c r="N370" s="16"/>
      <c r="O370" s="16"/>
      <c r="P370" s="16"/>
      <c r="Q370" s="16"/>
    </row>
    <row r="371" spans="2:17" ht="15.75" customHeight="1">
      <c r="B371" s="16"/>
      <c r="C371" s="16"/>
      <c r="D371" s="16"/>
      <c r="E371" s="16"/>
      <c r="F371" s="16"/>
      <c r="G371" s="16"/>
      <c r="H371" s="16"/>
      <c r="I371" s="16"/>
      <c r="J371" s="16"/>
      <c r="K371" s="16"/>
      <c r="L371" s="16"/>
      <c r="M371" s="16"/>
      <c r="N371" s="16"/>
      <c r="O371" s="16"/>
      <c r="P371" s="16"/>
      <c r="Q371" s="16"/>
    </row>
    <row r="372" spans="2:17" ht="15.75" customHeight="1">
      <c r="B372" s="16"/>
      <c r="C372" s="16"/>
      <c r="D372" s="16"/>
      <c r="E372" s="16"/>
      <c r="F372" s="16"/>
      <c r="G372" s="16"/>
      <c r="H372" s="16"/>
      <c r="I372" s="16"/>
      <c r="J372" s="16"/>
      <c r="K372" s="16"/>
      <c r="L372" s="16"/>
      <c r="M372" s="16"/>
      <c r="N372" s="16"/>
      <c r="O372" s="16"/>
      <c r="P372" s="16"/>
      <c r="Q372" s="16"/>
    </row>
    <row r="373" spans="2:17" ht="15.75" customHeight="1">
      <c r="B373" s="16"/>
      <c r="C373" s="16"/>
      <c r="D373" s="16"/>
      <c r="E373" s="16"/>
      <c r="F373" s="16"/>
      <c r="G373" s="16"/>
      <c r="H373" s="16"/>
      <c r="I373" s="16"/>
      <c r="J373" s="16"/>
      <c r="K373" s="16"/>
      <c r="L373" s="16"/>
      <c r="M373" s="16"/>
      <c r="N373" s="16"/>
      <c r="O373" s="16"/>
      <c r="P373" s="16"/>
      <c r="Q373" s="16"/>
    </row>
    <row r="374" spans="2:17" ht="15.75" customHeight="1">
      <c r="B374" s="16"/>
      <c r="C374" s="16"/>
      <c r="D374" s="16"/>
      <c r="E374" s="16"/>
      <c r="F374" s="16"/>
      <c r="G374" s="16"/>
      <c r="H374" s="16"/>
      <c r="I374" s="16"/>
      <c r="J374" s="16"/>
      <c r="K374" s="16"/>
      <c r="L374" s="16"/>
      <c r="M374" s="16"/>
      <c r="N374" s="16"/>
      <c r="O374" s="16"/>
      <c r="P374" s="16"/>
      <c r="Q374" s="16"/>
    </row>
    <row r="375" spans="2:17" ht="15.75" customHeight="1">
      <c r="B375" s="16"/>
      <c r="C375" s="16"/>
      <c r="D375" s="16"/>
      <c r="E375" s="16"/>
      <c r="F375" s="16"/>
      <c r="G375" s="16"/>
      <c r="H375" s="16"/>
      <c r="I375" s="16"/>
      <c r="J375" s="16"/>
      <c r="K375" s="16"/>
      <c r="L375" s="16"/>
      <c r="M375" s="16"/>
      <c r="N375" s="16"/>
      <c r="O375" s="16"/>
      <c r="P375" s="16"/>
      <c r="Q375" s="16"/>
    </row>
    <row r="376" spans="2:17" ht="15.75" customHeight="1">
      <c r="B376" s="16"/>
      <c r="C376" s="16"/>
      <c r="D376" s="16"/>
      <c r="E376" s="16"/>
      <c r="F376" s="16"/>
      <c r="G376" s="16"/>
      <c r="H376" s="16"/>
      <c r="I376" s="16"/>
      <c r="J376" s="16"/>
      <c r="K376" s="16"/>
      <c r="L376" s="16"/>
      <c r="M376" s="16"/>
      <c r="N376" s="16"/>
      <c r="O376" s="16"/>
      <c r="P376" s="16"/>
      <c r="Q376" s="16"/>
    </row>
    <row r="377" spans="2:17" ht="15.75" customHeight="1">
      <c r="B377" s="16"/>
      <c r="C377" s="16"/>
      <c r="D377" s="16"/>
      <c r="E377" s="16"/>
      <c r="F377" s="16"/>
      <c r="G377" s="16"/>
      <c r="H377" s="16"/>
      <c r="I377" s="16"/>
      <c r="J377" s="16"/>
      <c r="K377" s="16"/>
      <c r="L377" s="16"/>
      <c r="M377" s="16"/>
      <c r="N377" s="16"/>
      <c r="O377" s="16"/>
      <c r="P377" s="16"/>
      <c r="Q377" s="16"/>
    </row>
    <row r="378" spans="2:17" ht="15.75" customHeight="1">
      <c r="B378" s="16"/>
      <c r="C378" s="16"/>
      <c r="D378" s="16"/>
      <c r="E378" s="16"/>
      <c r="F378" s="16"/>
      <c r="G378" s="16"/>
      <c r="H378" s="16"/>
      <c r="I378" s="16"/>
      <c r="J378" s="16"/>
      <c r="K378" s="16"/>
      <c r="L378" s="16"/>
      <c r="M378" s="16"/>
      <c r="N378" s="16"/>
      <c r="O378" s="16"/>
      <c r="P378" s="16"/>
      <c r="Q378" s="16"/>
    </row>
    <row r="379" spans="2:17" ht="15.75" customHeight="1">
      <c r="B379" s="16"/>
      <c r="C379" s="16"/>
      <c r="D379" s="16"/>
      <c r="E379" s="16"/>
      <c r="F379" s="16"/>
      <c r="G379" s="16"/>
      <c r="H379" s="16"/>
      <c r="I379" s="16"/>
      <c r="J379" s="16"/>
      <c r="K379" s="16"/>
      <c r="L379" s="16"/>
      <c r="M379" s="16"/>
      <c r="N379" s="16"/>
      <c r="O379" s="16"/>
      <c r="P379" s="16"/>
      <c r="Q379" s="16"/>
    </row>
    <row r="380" spans="2:17" ht="15.75" customHeight="1">
      <c r="B380" s="16"/>
      <c r="C380" s="16"/>
      <c r="D380" s="16"/>
      <c r="E380" s="16"/>
      <c r="F380" s="16"/>
      <c r="G380" s="16"/>
      <c r="H380" s="16"/>
      <c r="I380" s="16"/>
      <c r="J380" s="16"/>
      <c r="K380" s="16"/>
      <c r="L380" s="16"/>
      <c r="M380" s="16"/>
      <c r="N380" s="16"/>
      <c r="O380" s="16"/>
      <c r="P380" s="16"/>
      <c r="Q380" s="16"/>
    </row>
    <row r="381" spans="2:17" ht="15.75" customHeight="1">
      <c r="B381" s="16"/>
      <c r="C381" s="16"/>
      <c r="D381" s="16"/>
      <c r="E381" s="16"/>
      <c r="F381" s="16"/>
      <c r="G381" s="16"/>
      <c r="H381" s="16"/>
      <c r="I381" s="16"/>
      <c r="J381" s="16"/>
      <c r="K381" s="16"/>
      <c r="L381" s="16"/>
      <c r="M381" s="16"/>
      <c r="N381" s="16"/>
      <c r="O381" s="16"/>
      <c r="P381" s="16"/>
      <c r="Q381" s="16"/>
    </row>
    <row r="382" spans="2:17" ht="15.75" customHeight="1">
      <c r="B382" s="16"/>
      <c r="C382" s="16"/>
      <c r="D382" s="16"/>
      <c r="E382" s="16"/>
      <c r="F382" s="16"/>
      <c r="G382" s="16"/>
      <c r="H382" s="16"/>
      <c r="I382" s="16"/>
      <c r="J382" s="16"/>
      <c r="K382" s="16"/>
      <c r="L382" s="16"/>
      <c r="M382" s="16"/>
      <c r="N382" s="16"/>
      <c r="O382" s="16"/>
      <c r="P382" s="16"/>
      <c r="Q382" s="16"/>
    </row>
    <row r="383" spans="2:17" ht="15.75" customHeight="1">
      <c r="B383" s="16"/>
      <c r="C383" s="16"/>
      <c r="D383" s="16"/>
      <c r="E383" s="16"/>
      <c r="F383" s="16"/>
      <c r="G383" s="16"/>
      <c r="H383" s="16"/>
      <c r="I383" s="16"/>
      <c r="J383" s="16"/>
      <c r="K383" s="16"/>
      <c r="L383" s="16"/>
      <c r="M383" s="16"/>
      <c r="N383" s="16"/>
      <c r="O383" s="16"/>
      <c r="P383" s="16"/>
      <c r="Q383" s="16"/>
    </row>
    <row r="384" spans="2:17" ht="15.75" customHeight="1">
      <c r="B384" s="16"/>
      <c r="C384" s="16"/>
      <c r="D384" s="16"/>
      <c r="E384" s="16"/>
      <c r="F384" s="16"/>
      <c r="G384" s="16"/>
      <c r="H384" s="16"/>
      <c r="I384" s="16"/>
      <c r="J384" s="16"/>
      <c r="K384" s="16"/>
      <c r="L384" s="16"/>
      <c r="M384" s="16"/>
      <c r="N384" s="16"/>
      <c r="O384" s="16"/>
      <c r="P384" s="16"/>
      <c r="Q384" s="16"/>
    </row>
    <row r="385" spans="2:17" ht="15.75" customHeight="1">
      <c r="B385" s="16"/>
      <c r="C385" s="16"/>
      <c r="D385" s="16"/>
      <c r="E385" s="16"/>
      <c r="F385" s="16"/>
      <c r="G385" s="16"/>
      <c r="H385" s="16"/>
      <c r="I385" s="16"/>
      <c r="J385" s="16"/>
      <c r="K385" s="16"/>
      <c r="L385" s="16"/>
      <c r="M385" s="16"/>
      <c r="N385" s="16"/>
      <c r="O385" s="16"/>
      <c r="P385" s="16"/>
      <c r="Q385" s="16"/>
    </row>
    <row r="386" spans="2:17" ht="15.75" customHeight="1">
      <c r="B386" s="16"/>
      <c r="C386" s="16"/>
      <c r="D386" s="16"/>
      <c r="E386" s="16"/>
      <c r="F386" s="16"/>
      <c r="G386" s="16"/>
      <c r="H386" s="16"/>
      <c r="I386" s="16"/>
      <c r="J386" s="16"/>
      <c r="K386" s="16"/>
      <c r="L386" s="16"/>
      <c r="M386" s="16"/>
      <c r="N386" s="16"/>
      <c r="O386" s="16"/>
      <c r="P386" s="16"/>
      <c r="Q386" s="16"/>
    </row>
    <row r="387" spans="2:17" ht="15.75" customHeight="1">
      <c r="B387" s="16"/>
      <c r="C387" s="16"/>
      <c r="D387" s="16"/>
      <c r="E387" s="16"/>
      <c r="F387" s="16"/>
      <c r="G387" s="16"/>
      <c r="H387" s="16"/>
      <c r="I387" s="16"/>
      <c r="J387" s="16"/>
      <c r="K387" s="16"/>
      <c r="L387" s="16"/>
      <c r="M387" s="16"/>
      <c r="N387" s="16"/>
      <c r="O387" s="16"/>
      <c r="P387" s="16"/>
      <c r="Q387" s="16"/>
    </row>
    <row r="388" spans="2:17" ht="15.75" customHeight="1">
      <c r="B388" s="16"/>
      <c r="C388" s="16"/>
      <c r="D388" s="16"/>
      <c r="E388" s="16"/>
      <c r="F388" s="16"/>
      <c r="G388" s="16"/>
      <c r="H388" s="16"/>
      <c r="I388" s="16"/>
      <c r="J388" s="16"/>
      <c r="K388" s="16"/>
      <c r="L388" s="16"/>
      <c r="M388" s="16"/>
      <c r="N388" s="16"/>
      <c r="O388" s="16"/>
      <c r="P388" s="16"/>
      <c r="Q388" s="16"/>
    </row>
    <row r="389" spans="2:17" ht="15.75" customHeight="1">
      <c r="B389" s="16"/>
      <c r="C389" s="16"/>
      <c r="D389" s="16"/>
      <c r="E389" s="16"/>
      <c r="F389" s="16"/>
      <c r="G389" s="16"/>
      <c r="H389" s="16"/>
      <c r="I389" s="16"/>
      <c r="J389" s="16"/>
      <c r="K389" s="16"/>
      <c r="L389" s="16"/>
      <c r="M389" s="16"/>
      <c r="N389" s="16"/>
      <c r="O389" s="16"/>
      <c r="P389" s="16"/>
      <c r="Q389" s="16"/>
    </row>
    <row r="390" spans="2:17" ht="15.75" customHeight="1">
      <c r="B390" s="16"/>
      <c r="C390" s="16"/>
      <c r="D390" s="16"/>
      <c r="E390" s="16"/>
      <c r="F390" s="16"/>
      <c r="G390" s="16"/>
      <c r="H390" s="16"/>
      <c r="I390" s="16"/>
      <c r="J390" s="16"/>
      <c r="K390" s="16"/>
      <c r="L390" s="16"/>
      <c r="M390" s="16"/>
      <c r="N390" s="16"/>
      <c r="O390" s="16"/>
      <c r="P390" s="16"/>
      <c r="Q390" s="16"/>
    </row>
    <row r="391" spans="2:17" ht="15.75" customHeight="1">
      <c r="B391" s="16"/>
      <c r="C391" s="16"/>
      <c r="D391" s="16"/>
      <c r="E391" s="16"/>
      <c r="F391" s="16"/>
      <c r="G391" s="16"/>
      <c r="H391" s="16"/>
      <c r="I391" s="16"/>
      <c r="J391" s="16"/>
      <c r="K391" s="16"/>
      <c r="L391" s="16"/>
      <c r="M391" s="16"/>
      <c r="N391" s="16"/>
      <c r="O391" s="16"/>
      <c r="P391" s="16"/>
      <c r="Q391" s="16"/>
    </row>
    <row r="392" spans="2:17" ht="15.75" customHeight="1">
      <c r="B392" s="16"/>
      <c r="C392" s="16"/>
      <c r="D392" s="16"/>
      <c r="E392" s="16"/>
      <c r="F392" s="16"/>
      <c r="G392" s="16"/>
      <c r="H392" s="16"/>
      <c r="I392" s="16"/>
      <c r="J392" s="16"/>
      <c r="K392" s="16"/>
      <c r="L392" s="16"/>
      <c r="M392" s="16"/>
      <c r="N392" s="16"/>
      <c r="O392" s="16"/>
      <c r="P392" s="16"/>
      <c r="Q392" s="16"/>
    </row>
    <row r="393" spans="2:17" ht="15.75" customHeight="1">
      <c r="B393" s="16"/>
      <c r="C393" s="16"/>
      <c r="D393" s="16"/>
      <c r="E393" s="16"/>
      <c r="F393" s="16"/>
      <c r="G393" s="16"/>
      <c r="H393" s="16"/>
      <c r="I393" s="16"/>
      <c r="J393" s="16"/>
      <c r="K393" s="16"/>
      <c r="L393" s="16"/>
      <c r="M393" s="16"/>
      <c r="N393" s="16"/>
      <c r="O393" s="16"/>
      <c r="P393" s="16"/>
      <c r="Q393" s="16"/>
    </row>
    <row r="394" spans="2:17" ht="15.75" customHeight="1">
      <c r="B394" s="16"/>
      <c r="C394" s="16"/>
      <c r="D394" s="16"/>
      <c r="E394" s="16"/>
      <c r="F394" s="16"/>
      <c r="G394" s="16"/>
      <c r="H394" s="16"/>
      <c r="I394" s="16"/>
      <c r="J394" s="16"/>
      <c r="K394" s="16"/>
      <c r="L394" s="16"/>
      <c r="M394" s="16"/>
      <c r="N394" s="16"/>
      <c r="O394" s="16"/>
      <c r="P394" s="16"/>
      <c r="Q394" s="16"/>
    </row>
    <row r="395" spans="2:17" ht="15.75" customHeight="1">
      <c r="B395" s="16"/>
      <c r="C395" s="16"/>
      <c r="D395" s="16"/>
      <c r="E395" s="16"/>
      <c r="F395" s="16"/>
      <c r="G395" s="16"/>
      <c r="H395" s="16"/>
      <c r="I395" s="16"/>
      <c r="J395" s="16"/>
      <c r="K395" s="16"/>
      <c r="L395" s="16"/>
      <c r="M395" s="16"/>
      <c r="N395" s="16"/>
      <c r="O395" s="16"/>
      <c r="P395" s="16"/>
      <c r="Q395" s="16"/>
    </row>
    <row r="396" spans="2:17" ht="15.75" customHeight="1">
      <c r="B396" s="16"/>
      <c r="C396" s="16"/>
      <c r="D396" s="16"/>
      <c r="E396" s="16"/>
      <c r="F396" s="16"/>
      <c r="G396" s="16"/>
      <c r="H396" s="16"/>
      <c r="I396" s="16"/>
      <c r="J396" s="16"/>
      <c r="K396" s="16"/>
      <c r="L396" s="16"/>
      <c r="M396" s="16"/>
      <c r="N396" s="16"/>
      <c r="O396" s="16"/>
      <c r="P396" s="16"/>
      <c r="Q396" s="16"/>
    </row>
    <row r="397" spans="2:17" ht="15.75" customHeight="1">
      <c r="B397" s="16"/>
      <c r="C397" s="16"/>
      <c r="D397" s="16"/>
      <c r="E397" s="16"/>
      <c r="F397" s="16"/>
      <c r="G397" s="16"/>
      <c r="H397" s="16"/>
      <c r="I397" s="16"/>
      <c r="J397" s="16"/>
      <c r="K397" s="16"/>
      <c r="L397" s="16"/>
      <c r="M397" s="16"/>
      <c r="N397" s="16"/>
      <c r="O397" s="16"/>
      <c r="P397" s="16"/>
      <c r="Q397" s="16"/>
    </row>
    <row r="398" spans="2:17" ht="15.75" customHeight="1">
      <c r="B398" s="16"/>
      <c r="C398" s="16"/>
      <c r="D398" s="16"/>
      <c r="E398" s="16"/>
      <c r="F398" s="16"/>
      <c r="G398" s="16"/>
      <c r="H398" s="16"/>
      <c r="I398" s="16"/>
      <c r="J398" s="16"/>
      <c r="K398" s="16"/>
      <c r="L398" s="16"/>
      <c r="M398" s="16"/>
      <c r="N398" s="16"/>
      <c r="O398" s="16"/>
      <c r="P398" s="16"/>
      <c r="Q398" s="16"/>
    </row>
    <row r="399" spans="2:17" ht="15.75" customHeight="1">
      <c r="B399" s="16"/>
      <c r="C399" s="16"/>
      <c r="D399" s="16"/>
      <c r="E399" s="16"/>
      <c r="F399" s="16"/>
      <c r="G399" s="16"/>
      <c r="H399" s="16"/>
      <c r="I399" s="16"/>
      <c r="J399" s="16"/>
      <c r="K399" s="16"/>
      <c r="L399" s="16"/>
      <c r="M399" s="16"/>
      <c r="N399" s="16"/>
      <c r="O399" s="16"/>
      <c r="P399" s="16"/>
      <c r="Q399" s="16"/>
    </row>
    <row r="400" spans="2:17" ht="15.75" customHeight="1">
      <c r="B400" s="16"/>
      <c r="C400" s="16"/>
      <c r="D400" s="16"/>
      <c r="E400" s="16"/>
      <c r="F400" s="16"/>
      <c r="G400" s="16"/>
      <c r="H400" s="16"/>
      <c r="I400" s="16"/>
      <c r="J400" s="16"/>
      <c r="K400" s="16"/>
      <c r="L400" s="16"/>
      <c r="M400" s="16"/>
      <c r="N400" s="16"/>
      <c r="O400" s="16"/>
      <c r="P400" s="16"/>
      <c r="Q400" s="16"/>
    </row>
    <row r="401" spans="2:17" ht="15.75" customHeight="1">
      <c r="B401" s="16"/>
      <c r="C401" s="16"/>
      <c r="D401" s="16"/>
      <c r="E401" s="16"/>
      <c r="F401" s="16"/>
      <c r="G401" s="16"/>
      <c r="H401" s="16"/>
      <c r="I401" s="16"/>
      <c r="J401" s="16"/>
      <c r="K401" s="16"/>
      <c r="L401" s="16"/>
      <c r="M401" s="16"/>
      <c r="N401" s="16"/>
      <c r="O401" s="16"/>
      <c r="P401" s="16"/>
      <c r="Q401" s="16"/>
    </row>
    <row r="402" spans="2:17" ht="15.75" customHeight="1">
      <c r="B402" s="16"/>
      <c r="C402" s="16"/>
      <c r="D402" s="16"/>
      <c r="E402" s="16"/>
      <c r="F402" s="16"/>
      <c r="G402" s="16"/>
      <c r="H402" s="16"/>
      <c r="I402" s="16"/>
      <c r="J402" s="16"/>
      <c r="K402" s="16"/>
      <c r="L402" s="16"/>
      <c r="M402" s="16"/>
      <c r="N402" s="16"/>
      <c r="O402" s="16"/>
      <c r="P402" s="16"/>
      <c r="Q402" s="16"/>
    </row>
    <row r="403" spans="2:17" ht="15.75" customHeight="1">
      <c r="B403" s="16"/>
      <c r="C403" s="16"/>
      <c r="D403" s="16"/>
      <c r="E403" s="16"/>
      <c r="F403" s="16"/>
      <c r="G403" s="16"/>
      <c r="H403" s="16"/>
      <c r="I403" s="16"/>
      <c r="J403" s="16"/>
      <c r="K403" s="16"/>
      <c r="L403" s="16"/>
      <c r="M403" s="16"/>
      <c r="N403" s="16"/>
      <c r="O403" s="16"/>
      <c r="P403" s="16"/>
      <c r="Q403" s="16"/>
    </row>
    <row r="404" spans="2:17" ht="15.75" customHeight="1">
      <c r="B404" s="16"/>
      <c r="C404" s="16"/>
      <c r="D404" s="16"/>
      <c r="E404" s="16"/>
      <c r="F404" s="16"/>
      <c r="G404" s="16"/>
      <c r="H404" s="16"/>
      <c r="I404" s="16"/>
      <c r="J404" s="16"/>
      <c r="K404" s="16"/>
      <c r="L404" s="16"/>
      <c r="M404" s="16"/>
      <c r="N404" s="16"/>
      <c r="O404" s="16"/>
      <c r="P404" s="16"/>
      <c r="Q404" s="16"/>
    </row>
    <row r="405" spans="2:17" ht="15.75" customHeight="1">
      <c r="B405" s="16"/>
      <c r="C405" s="16"/>
      <c r="D405" s="16"/>
      <c r="E405" s="16"/>
      <c r="F405" s="16"/>
      <c r="G405" s="16"/>
      <c r="H405" s="16"/>
      <c r="I405" s="16"/>
      <c r="J405" s="16"/>
      <c r="K405" s="16"/>
      <c r="L405" s="16"/>
      <c r="M405" s="16"/>
      <c r="N405" s="16"/>
      <c r="O405" s="16"/>
      <c r="P405" s="16"/>
      <c r="Q405" s="16"/>
    </row>
    <row r="406" spans="2:17" ht="15.75" customHeight="1">
      <c r="B406" s="16"/>
      <c r="C406" s="16"/>
      <c r="D406" s="16"/>
      <c r="E406" s="16"/>
      <c r="F406" s="16"/>
      <c r="G406" s="16"/>
      <c r="H406" s="16"/>
      <c r="I406" s="16"/>
      <c r="J406" s="16"/>
      <c r="K406" s="16"/>
      <c r="L406" s="16"/>
      <c r="M406" s="16"/>
      <c r="N406" s="16"/>
      <c r="O406" s="16"/>
      <c r="P406" s="16"/>
      <c r="Q406" s="16"/>
    </row>
    <row r="407" spans="2:17" ht="15.75" customHeight="1">
      <c r="B407" s="16"/>
      <c r="C407" s="16"/>
      <c r="D407" s="16"/>
      <c r="E407" s="16"/>
      <c r="F407" s="16"/>
      <c r="G407" s="16"/>
      <c r="H407" s="16"/>
      <c r="I407" s="16"/>
      <c r="J407" s="16"/>
      <c r="K407" s="16"/>
      <c r="L407" s="16"/>
      <c r="M407" s="16"/>
      <c r="N407" s="16"/>
      <c r="O407" s="16"/>
      <c r="P407" s="16"/>
      <c r="Q407" s="16"/>
    </row>
    <row r="408" spans="2:17" ht="15.75" customHeight="1">
      <c r="B408" s="16"/>
      <c r="C408" s="16"/>
      <c r="D408" s="16"/>
      <c r="E408" s="16"/>
      <c r="F408" s="16"/>
      <c r="G408" s="16"/>
      <c r="H408" s="16"/>
      <c r="I408" s="16"/>
      <c r="J408" s="16"/>
      <c r="K408" s="16"/>
      <c r="L408" s="16"/>
      <c r="M408" s="16"/>
      <c r="N408" s="16"/>
      <c r="O408" s="16"/>
      <c r="P408" s="16"/>
      <c r="Q408" s="16"/>
    </row>
    <row r="409" spans="2:17" ht="15.75" customHeight="1">
      <c r="B409" s="16"/>
      <c r="C409" s="16"/>
      <c r="D409" s="16"/>
      <c r="E409" s="16"/>
      <c r="F409" s="16"/>
      <c r="G409" s="16"/>
      <c r="H409" s="16"/>
      <c r="I409" s="16"/>
      <c r="J409" s="16"/>
      <c r="K409" s="16"/>
      <c r="L409" s="16"/>
      <c r="M409" s="16"/>
      <c r="N409" s="16"/>
      <c r="O409" s="16"/>
      <c r="P409" s="16"/>
      <c r="Q409" s="16"/>
    </row>
    <row r="410" spans="2:17" ht="15.75" customHeight="1">
      <c r="B410" s="16"/>
      <c r="C410" s="16"/>
      <c r="D410" s="16"/>
      <c r="E410" s="16"/>
      <c r="F410" s="16"/>
      <c r="G410" s="16"/>
      <c r="H410" s="16"/>
      <c r="I410" s="16"/>
      <c r="J410" s="16"/>
      <c r="K410" s="16"/>
      <c r="L410" s="16"/>
      <c r="M410" s="16"/>
      <c r="N410" s="16"/>
      <c r="O410" s="16"/>
      <c r="P410" s="16"/>
      <c r="Q410" s="16"/>
    </row>
    <row r="411" spans="2:17" ht="15.75" customHeight="1">
      <c r="B411" s="16"/>
      <c r="C411" s="16"/>
      <c r="D411" s="16"/>
      <c r="E411" s="16"/>
      <c r="F411" s="16"/>
      <c r="G411" s="16"/>
      <c r="H411" s="16"/>
      <c r="I411" s="16"/>
      <c r="J411" s="16"/>
      <c r="K411" s="16"/>
      <c r="L411" s="16"/>
      <c r="M411" s="16"/>
      <c r="N411" s="16"/>
      <c r="O411" s="16"/>
      <c r="P411" s="16"/>
      <c r="Q411" s="16"/>
    </row>
    <row r="412" spans="2:17" ht="15.75" customHeight="1">
      <c r="B412" s="16"/>
      <c r="C412" s="16"/>
      <c r="D412" s="16"/>
      <c r="E412" s="16"/>
      <c r="F412" s="16"/>
      <c r="G412" s="16"/>
      <c r="H412" s="16"/>
      <c r="I412" s="16"/>
      <c r="J412" s="16"/>
      <c r="K412" s="16"/>
      <c r="L412" s="16"/>
      <c r="M412" s="16"/>
      <c r="N412" s="16"/>
      <c r="O412" s="16"/>
      <c r="P412" s="16"/>
      <c r="Q412" s="16"/>
    </row>
    <row r="413" spans="2:17" ht="15.75" customHeight="1">
      <c r="B413" s="16"/>
      <c r="C413" s="16"/>
      <c r="D413" s="16"/>
      <c r="E413" s="16"/>
      <c r="F413" s="16"/>
      <c r="G413" s="16"/>
      <c r="H413" s="16"/>
      <c r="I413" s="16"/>
      <c r="J413" s="16"/>
      <c r="K413" s="16"/>
      <c r="L413" s="16"/>
      <c r="M413" s="16"/>
      <c r="N413" s="16"/>
      <c r="O413" s="16"/>
      <c r="P413" s="16"/>
      <c r="Q413" s="16"/>
    </row>
    <row r="414" spans="2:17" ht="15.75" customHeight="1">
      <c r="B414" s="16"/>
      <c r="C414" s="16"/>
      <c r="D414" s="16"/>
      <c r="E414" s="16"/>
      <c r="F414" s="16"/>
      <c r="G414" s="16"/>
      <c r="H414" s="16"/>
      <c r="I414" s="16"/>
      <c r="J414" s="16"/>
      <c r="K414" s="16"/>
      <c r="L414" s="16"/>
      <c r="M414" s="16"/>
      <c r="N414" s="16"/>
      <c r="O414" s="16"/>
      <c r="P414" s="16"/>
      <c r="Q414" s="16"/>
    </row>
    <row r="415" spans="2:17" ht="15.75" customHeight="1">
      <c r="B415" s="16"/>
      <c r="C415" s="16"/>
      <c r="D415" s="16"/>
      <c r="E415" s="16"/>
      <c r="F415" s="16"/>
      <c r="G415" s="16"/>
      <c r="H415" s="16"/>
      <c r="I415" s="16"/>
      <c r="J415" s="16"/>
      <c r="K415" s="16"/>
      <c r="L415" s="16"/>
      <c r="M415" s="16"/>
      <c r="N415" s="16"/>
      <c r="O415" s="16"/>
      <c r="P415" s="16"/>
      <c r="Q415" s="16"/>
    </row>
    <row r="416" spans="2:17" ht="15.75" customHeight="1">
      <c r="B416" s="16"/>
      <c r="C416" s="16"/>
      <c r="D416" s="16"/>
      <c r="E416" s="16"/>
      <c r="F416" s="16"/>
      <c r="G416" s="16"/>
      <c r="H416" s="16"/>
      <c r="I416" s="16"/>
      <c r="J416" s="16"/>
      <c r="K416" s="16"/>
      <c r="L416" s="16"/>
      <c r="M416" s="16"/>
      <c r="N416" s="16"/>
      <c r="O416" s="16"/>
      <c r="P416" s="16"/>
      <c r="Q416" s="16"/>
    </row>
    <row r="417" spans="2:17" ht="15.75" customHeight="1">
      <c r="B417" s="16"/>
      <c r="C417" s="16"/>
      <c r="D417" s="16"/>
      <c r="E417" s="16"/>
      <c r="F417" s="16"/>
      <c r="G417" s="16"/>
      <c r="H417" s="16"/>
      <c r="I417" s="16"/>
      <c r="J417" s="16"/>
      <c r="K417" s="16"/>
      <c r="L417" s="16"/>
      <c r="M417" s="16"/>
      <c r="N417" s="16"/>
      <c r="O417" s="16"/>
      <c r="P417" s="16"/>
      <c r="Q417" s="16"/>
    </row>
    <row r="418" spans="2:17" ht="15.75" customHeight="1">
      <c r="B418" s="16"/>
      <c r="C418" s="16"/>
      <c r="D418" s="16"/>
      <c r="E418" s="16"/>
      <c r="F418" s="16"/>
      <c r="G418" s="16"/>
      <c r="H418" s="16"/>
      <c r="I418" s="16"/>
      <c r="J418" s="16"/>
      <c r="K418" s="16"/>
      <c r="L418" s="16"/>
      <c r="M418" s="16"/>
      <c r="N418" s="16"/>
      <c r="O418" s="16"/>
      <c r="P418" s="16"/>
      <c r="Q418" s="16"/>
    </row>
    <row r="419" spans="2:17" ht="15.75" customHeight="1">
      <c r="B419" s="16"/>
      <c r="C419" s="16"/>
      <c r="D419" s="16"/>
      <c r="E419" s="16"/>
      <c r="F419" s="16"/>
      <c r="G419" s="16"/>
      <c r="H419" s="16"/>
      <c r="I419" s="16"/>
      <c r="J419" s="16"/>
      <c r="K419" s="16"/>
      <c r="L419" s="16"/>
      <c r="M419" s="16"/>
      <c r="N419" s="16"/>
      <c r="O419" s="16"/>
      <c r="P419" s="16"/>
      <c r="Q419" s="16"/>
    </row>
    <row r="420" spans="2:17" ht="15.75" customHeight="1">
      <c r="B420" s="16"/>
      <c r="C420" s="16"/>
      <c r="D420" s="16"/>
      <c r="E420" s="16"/>
      <c r="F420" s="16"/>
      <c r="G420" s="16"/>
      <c r="H420" s="16"/>
      <c r="I420" s="16"/>
      <c r="J420" s="16"/>
      <c r="K420" s="16"/>
      <c r="L420" s="16"/>
      <c r="M420" s="16"/>
      <c r="N420" s="16"/>
      <c r="O420" s="16"/>
      <c r="P420" s="16"/>
      <c r="Q420" s="16"/>
    </row>
    <row r="421" spans="2:17" ht="15.75" customHeight="1">
      <c r="B421" s="16"/>
      <c r="C421" s="16"/>
      <c r="D421" s="16"/>
      <c r="E421" s="16"/>
      <c r="F421" s="16"/>
      <c r="G421" s="16"/>
      <c r="H421" s="16"/>
      <c r="I421" s="16"/>
      <c r="J421" s="16"/>
      <c r="K421" s="16"/>
      <c r="L421" s="16"/>
      <c r="M421" s="16"/>
      <c r="N421" s="16"/>
      <c r="O421" s="16"/>
      <c r="P421" s="16"/>
      <c r="Q421" s="16"/>
    </row>
    <row r="422" spans="2:17" ht="15.75" customHeight="1">
      <c r="B422" s="16"/>
      <c r="C422" s="16"/>
      <c r="D422" s="16"/>
      <c r="E422" s="16"/>
      <c r="F422" s="16"/>
      <c r="G422" s="16"/>
      <c r="H422" s="16"/>
      <c r="I422" s="16"/>
      <c r="J422" s="16"/>
      <c r="K422" s="16"/>
      <c r="L422" s="16"/>
      <c r="M422" s="16"/>
      <c r="N422" s="16"/>
      <c r="O422" s="16"/>
      <c r="P422" s="16"/>
      <c r="Q422" s="16"/>
    </row>
    <row r="423" spans="2:17" ht="15.75" customHeight="1">
      <c r="B423" s="16"/>
      <c r="C423" s="16"/>
      <c r="D423" s="16"/>
      <c r="E423" s="16"/>
      <c r="F423" s="16"/>
      <c r="G423" s="16"/>
      <c r="H423" s="16"/>
      <c r="I423" s="16"/>
      <c r="J423" s="16"/>
      <c r="K423" s="16"/>
      <c r="L423" s="16"/>
      <c r="M423" s="16"/>
      <c r="N423" s="16"/>
      <c r="O423" s="16"/>
      <c r="P423" s="16"/>
      <c r="Q423" s="16"/>
    </row>
    <row r="424" spans="2:17" ht="15.75" customHeight="1">
      <c r="B424" s="16"/>
      <c r="C424" s="16"/>
      <c r="D424" s="16"/>
      <c r="E424" s="16"/>
      <c r="F424" s="16"/>
      <c r="G424" s="16"/>
      <c r="H424" s="16"/>
      <c r="I424" s="16"/>
      <c r="J424" s="16"/>
      <c r="K424" s="16"/>
      <c r="L424" s="16"/>
      <c r="M424" s="16"/>
      <c r="N424" s="16"/>
      <c r="O424" s="16"/>
      <c r="P424" s="16"/>
      <c r="Q424" s="16"/>
    </row>
    <row r="425" spans="2:17" ht="15.75" customHeight="1">
      <c r="B425" s="16"/>
      <c r="C425" s="16"/>
      <c r="D425" s="16"/>
      <c r="E425" s="16"/>
      <c r="F425" s="16"/>
      <c r="G425" s="16"/>
      <c r="H425" s="16"/>
      <c r="I425" s="16"/>
      <c r="J425" s="16"/>
      <c r="K425" s="16"/>
      <c r="L425" s="16"/>
      <c r="M425" s="16"/>
      <c r="N425" s="16"/>
      <c r="O425" s="16"/>
      <c r="P425" s="16"/>
      <c r="Q425" s="16"/>
    </row>
    <row r="426" spans="2:17" ht="15.75" customHeight="1">
      <c r="B426" s="16"/>
      <c r="C426" s="16"/>
      <c r="D426" s="16"/>
      <c r="E426" s="16"/>
      <c r="F426" s="16"/>
      <c r="G426" s="16"/>
      <c r="H426" s="16"/>
      <c r="I426" s="16"/>
      <c r="J426" s="16"/>
      <c r="K426" s="16"/>
      <c r="L426" s="16"/>
      <c r="M426" s="16"/>
      <c r="N426" s="16"/>
      <c r="O426" s="16"/>
      <c r="P426" s="16"/>
      <c r="Q426" s="16"/>
    </row>
    <row r="427" spans="2:17" ht="15.75" customHeight="1">
      <c r="B427" s="16"/>
      <c r="C427" s="16"/>
      <c r="D427" s="16"/>
      <c r="E427" s="16"/>
      <c r="F427" s="16"/>
      <c r="G427" s="16"/>
      <c r="H427" s="16"/>
      <c r="I427" s="16"/>
      <c r="J427" s="16"/>
      <c r="K427" s="16"/>
      <c r="L427" s="16"/>
      <c r="M427" s="16"/>
      <c r="N427" s="16"/>
      <c r="O427" s="16"/>
      <c r="P427" s="16"/>
      <c r="Q427" s="16"/>
    </row>
    <row r="428" spans="2:17" ht="15.75" customHeight="1">
      <c r="B428" s="16"/>
      <c r="C428" s="16"/>
      <c r="D428" s="16"/>
      <c r="E428" s="16"/>
      <c r="F428" s="16"/>
      <c r="G428" s="16"/>
      <c r="H428" s="16"/>
      <c r="I428" s="16"/>
      <c r="J428" s="16"/>
      <c r="K428" s="16"/>
      <c r="L428" s="16"/>
      <c r="M428" s="16"/>
      <c r="N428" s="16"/>
      <c r="O428" s="16"/>
      <c r="P428" s="16"/>
      <c r="Q428" s="16"/>
    </row>
    <row r="429" spans="2:17" ht="15.75" customHeight="1">
      <c r="B429" s="16"/>
      <c r="C429" s="16"/>
      <c r="D429" s="16"/>
      <c r="E429" s="16"/>
      <c r="F429" s="16"/>
      <c r="G429" s="16"/>
      <c r="H429" s="16"/>
      <c r="I429" s="16"/>
      <c r="J429" s="16"/>
      <c r="K429" s="16"/>
      <c r="L429" s="16"/>
      <c r="M429" s="16"/>
      <c r="N429" s="16"/>
      <c r="O429" s="16"/>
      <c r="P429" s="16"/>
      <c r="Q429" s="16"/>
    </row>
    <row r="430" spans="2:17" ht="15.75" customHeight="1">
      <c r="B430" s="16"/>
      <c r="C430" s="16"/>
      <c r="D430" s="16"/>
      <c r="E430" s="16"/>
      <c r="F430" s="16"/>
      <c r="G430" s="16"/>
      <c r="H430" s="16"/>
      <c r="I430" s="16"/>
      <c r="J430" s="16"/>
      <c r="K430" s="16"/>
      <c r="L430" s="16"/>
      <c r="M430" s="16"/>
      <c r="N430" s="16"/>
      <c r="O430" s="16"/>
      <c r="P430" s="16"/>
      <c r="Q430" s="16"/>
    </row>
    <row r="431" spans="2:17" ht="15.75" customHeight="1">
      <c r="B431" s="16"/>
      <c r="C431" s="16"/>
      <c r="D431" s="16"/>
      <c r="E431" s="16"/>
      <c r="F431" s="16"/>
      <c r="G431" s="16"/>
      <c r="H431" s="16"/>
      <c r="I431" s="16"/>
      <c r="J431" s="16"/>
      <c r="K431" s="16"/>
      <c r="L431" s="16"/>
      <c r="M431" s="16"/>
      <c r="N431" s="16"/>
      <c r="O431" s="16"/>
      <c r="P431" s="16"/>
      <c r="Q431" s="16"/>
    </row>
    <row r="432" spans="2:17" ht="15.75" customHeight="1">
      <c r="B432" s="16"/>
      <c r="C432" s="16"/>
      <c r="D432" s="16"/>
      <c r="E432" s="16"/>
      <c r="F432" s="16"/>
      <c r="G432" s="16"/>
      <c r="H432" s="16"/>
      <c r="I432" s="16"/>
      <c r="J432" s="16"/>
      <c r="K432" s="16"/>
      <c r="L432" s="16"/>
      <c r="M432" s="16"/>
      <c r="N432" s="16"/>
      <c r="O432" s="16"/>
      <c r="P432" s="16"/>
      <c r="Q432" s="16"/>
    </row>
    <row r="433" spans="2:17" ht="15.75" customHeight="1">
      <c r="B433" s="16"/>
      <c r="C433" s="16"/>
      <c r="D433" s="16"/>
      <c r="E433" s="16"/>
      <c r="F433" s="16"/>
      <c r="G433" s="16"/>
      <c r="H433" s="16"/>
      <c r="I433" s="16"/>
      <c r="J433" s="16"/>
      <c r="K433" s="16"/>
      <c r="L433" s="16"/>
      <c r="M433" s="16"/>
      <c r="N433" s="16"/>
      <c r="O433" s="16"/>
      <c r="P433" s="16"/>
      <c r="Q433" s="16"/>
    </row>
    <row r="434" spans="2:17" ht="15.75" customHeight="1">
      <c r="B434" s="16"/>
      <c r="C434" s="16"/>
      <c r="D434" s="16"/>
      <c r="E434" s="16"/>
      <c r="F434" s="16"/>
      <c r="G434" s="16"/>
      <c r="H434" s="16"/>
      <c r="I434" s="16"/>
      <c r="J434" s="16"/>
      <c r="K434" s="16"/>
      <c r="L434" s="16"/>
      <c r="M434" s="16"/>
      <c r="N434" s="16"/>
      <c r="O434" s="16"/>
      <c r="P434" s="16"/>
      <c r="Q434" s="16"/>
    </row>
    <row r="435" spans="2:17" ht="15.75" customHeight="1">
      <c r="B435" s="16"/>
      <c r="C435" s="16"/>
      <c r="D435" s="16"/>
      <c r="E435" s="16"/>
      <c r="F435" s="16"/>
      <c r="G435" s="16"/>
      <c r="H435" s="16"/>
      <c r="I435" s="16"/>
      <c r="J435" s="16"/>
      <c r="K435" s="16"/>
      <c r="L435" s="16"/>
      <c r="M435" s="16"/>
      <c r="N435" s="16"/>
      <c r="O435" s="16"/>
      <c r="P435" s="16"/>
      <c r="Q435" s="16"/>
    </row>
    <row r="436" spans="2:17" ht="15.75" customHeight="1">
      <c r="B436" s="16"/>
      <c r="C436" s="16"/>
      <c r="D436" s="16"/>
      <c r="E436" s="16"/>
      <c r="F436" s="16"/>
      <c r="G436" s="16"/>
      <c r="H436" s="16"/>
      <c r="I436" s="16"/>
      <c r="J436" s="16"/>
      <c r="K436" s="16"/>
      <c r="L436" s="16"/>
      <c r="M436" s="16"/>
      <c r="N436" s="16"/>
      <c r="O436" s="16"/>
      <c r="P436" s="16"/>
      <c r="Q436" s="16"/>
    </row>
    <row r="437" spans="2:17" ht="15.75" customHeight="1">
      <c r="B437" s="16"/>
      <c r="C437" s="16"/>
      <c r="D437" s="16"/>
      <c r="E437" s="16"/>
      <c r="F437" s="16"/>
      <c r="G437" s="16"/>
      <c r="H437" s="16"/>
      <c r="I437" s="16"/>
      <c r="J437" s="16"/>
      <c r="K437" s="16"/>
      <c r="L437" s="16"/>
      <c r="M437" s="16"/>
      <c r="N437" s="16"/>
      <c r="O437" s="16"/>
      <c r="P437" s="16"/>
      <c r="Q437" s="16"/>
    </row>
    <row r="438" spans="2:17" ht="15.75" customHeight="1">
      <c r="B438" s="16"/>
      <c r="C438" s="16"/>
      <c r="D438" s="16"/>
      <c r="E438" s="16"/>
      <c r="F438" s="16"/>
      <c r="G438" s="16"/>
      <c r="H438" s="16"/>
      <c r="I438" s="16"/>
      <c r="J438" s="16"/>
      <c r="K438" s="16"/>
      <c r="L438" s="16"/>
      <c r="M438" s="16"/>
      <c r="N438" s="16"/>
      <c r="O438" s="16"/>
      <c r="P438" s="16"/>
      <c r="Q438" s="16"/>
    </row>
    <row r="439" spans="2:17" ht="15.75" customHeight="1">
      <c r="B439" s="16"/>
      <c r="C439" s="16"/>
      <c r="D439" s="16"/>
      <c r="E439" s="16"/>
      <c r="F439" s="16"/>
      <c r="G439" s="16"/>
      <c r="H439" s="16"/>
      <c r="I439" s="16"/>
      <c r="J439" s="16"/>
      <c r="K439" s="16"/>
      <c r="L439" s="16"/>
      <c r="M439" s="16"/>
      <c r="N439" s="16"/>
      <c r="O439" s="16"/>
      <c r="P439" s="16"/>
      <c r="Q439" s="16"/>
    </row>
    <row r="440" spans="2:17" ht="15.75" customHeight="1">
      <c r="B440" s="16"/>
      <c r="C440" s="16"/>
      <c r="D440" s="16"/>
      <c r="E440" s="16"/>
      <c r="F440" s="16"/>
      <c r="G440" s="16"/>
      <c r="H440" s="16"/>
      <c r="I440" s="16"/>
      <c r="J440" s="16"/>
      <c r="K440" s="16"/>
      <c r="L440" s="16"/>
      <c r="M440" s="16"/>
      <c r="N440" s="16"/>
      <c r="O440" s="16"/>
      <c r="P440" s="16"/>
      <c r="Q440" s="16"/>
    </row>
    <row r="441" spans="2:17" ht="15.75" customHeight="1">
      <c r="B441" s="16"/>
      <c r="C441" s="16"/>
      <c r="D441" s="16"/>
      <c r="E441" s="16"/>
      <c r="F441" s="16"/>
      <c r="G441" s="16"/>
      <c r="H441" s="16"/>
      <c r="I441" s="16"/>
      <c r="J441" s="16"/>
      <c r="K441" s="16"/>
      <c r="L441" s="16"/>
      <c r="M441" s="16"/>
      <c r="N441" s="16"/>
      <c r="O441" s="16"/>
      <c r="P441" s="16"/>
      <c r="Q441" s="16"/>
    </row>
    <row r="442" spans="2:17" ht="15.75" customHeight="1">
      <c r="B442" s="16"/>
      <c r="C442" s="16"/>
      <c r="D442" s="16"/>
      <c r="E442" s="16"/>
      <c r="F442" s="16"/>
      <c r="G442" s="16"/>
      <c r="H442" s="16"/>
      <c r="I442" s="16"/>
      <c r="J442" s="16"/>
      <c r="K442" s="16"/>
      <c r="L442" s="16"/>
      <c r="M442" s="16"/>
      <c r="N442" s="16"/>
      <c r="O442" s="16"/>
      <c r="P442" s="16"/>
      <c r="Q442" s="16"/>
    </row>
    <row r="443" spans="2:17" ht="15.75" customHeight="1">
      <c r="B443" s="16"/>
      <c r="C443" s="16"/>
      <c r="D443" s="16"/>
      <c r="E443" s="16"/>
      <c r="F443" s="16"/>
      <c r="G443" s="16"/>
      <c r="H443" s="16"/>
      <c r="I443" s="16"/>
      <c r="J443" s="16"/>
      <c r="K443" s="16"/>
      <c r="L443" s="16"/>
      <c r="M443" s="16"/>
      <c r="N443" s="16"/>
      <c r="O443" s="16"/>
      <c r="P443" s="16"/>
      <c r="Q443" s="16"/>
    </row>
    <row r="444" spans="2:17" ht="15.75" customHeight="1">
      <c r="B444" s="16"/>
      <c r="C444" s="16"/>
      <c r="D444" s="16"/>
      <c r="E444" s="16"/>
      <c r="F444" s="16"/>
      <c r="G444" s="16"/>
      <c r="H444" s="16"/>
      <c r="I444" s="16"/>
      <c r="J444" s="16"/>
      <c r="K444" s="16"/>
      <c r="L444" s="16"/>
      <c r="M444" s="16"/>
      <c r="N444" s="16"/>
      <c r="O444" s="16"/>
      <c r="P444" s="16"/>
      <c r="Q444" s="16"/>
    </row>
    <row r="445" spans="2:17" ht="15.75" customHeight="1">
      <c r="B445" s="16"/>
      <c r="C445" s="16"/>
      <c r="D445" s="16"/>
      <c r="E445" s="16"/>
      <c r="F445" s="16"/>
      <c r="G445" s="16"/>
      <c r="H445" s="16"/>
      <c r="I445" s="16"/>
      <c r="J445" s="16"/>
      <c r="K445" s="16"/>
      <c r="L445" s="16"/>
      <c r="M445" s="16"/>
      <c r="N445" s="16"/>
      <c r="O445" s="16"/>
      <c r="P445" s="16"/>
      <c r="Q445" s="16"/>
    </row>
    <row r="446" spans="2:17" ht="15.75" customHeight="1">
      <c r="B446" s="16"/>
      <c r="C446" s="16"/>
      <c r="D446" s="16"/>
      <c r="E446" s="16"/>
      <c r="F446" s="16"/>
      <c r="G446" s="16"/>
      <c r="H446" s="16"/>
      <c r="I446" s="16"/>
      <c r="J446" s="16"/>
      <c r="K446" s="16"/>
      <c r="L446" s="16"/>
      <c r="M446" s="16"/>
      <c r="N446" s="16"/>
      <c r="O446" s="16"/>
      <c r="P446" s="16"/>
      <c r="Q446" s="16"/>
    </row>
    <row r="447" spans="2:17" ht="15.75" customHeight="1">
      <c r="B447" s="16"/>
      <c r="C447" s="16"/>
      <c r="D447" s="16"/>
      <c r="E447" s="16"/>
      <c r="F447" s="16"/>
      <c r="G447" s="16"/>
      <c r="H447" s="16"/>
      <c r="I447" s="16"/>
      <c r="J447" s="16"/>
      <c r="K447" s="16"/>
      <c r="L447" s="16"/>
      <c r="M447" s="16"/>
      <c r="N447" s="16"/>
      <c r="O447" s="16"/>
      <c r="P447" s="16"/>
      <c r="Q447" s="16"/>
    </row>
    <row r="448" spans="2:17" ht="15.75" customHeight="1">
      <c r="B448" s="16"/>
      <c r="C448" s="16"/>
      <c r="D448" s="16"/>
      <c r="E448" s="16"/>
      <c r="F448" s="16"/>
      <c r="G448" s="16"/>
      <c r="H448" s="16"/>
      <c r="I448" s="16"/>
      <c r="J448" s="16"/>
      <c r="K448" s="16"/>
      <c r="L448" s="16"/>
      <c r="M448" s="16"/>
      <c r="N448" s="16"/>
      <c r="O448" s="16"/>
      <c r="P448" s="16"/>
      <c r="Q448" s="16"/>
    </row>
    <row r="449" spans="2:17" ht="15.75" customHeight="1">
      <c r="B449" s="16"/>
      <c r="C449" s="16"/>
      <c r="D449" s="16"/>
      <c r="E449" s="16"/>
      <c r="F449" s="16"/>
      <c r="G449" s="16"/>
      <c r="H449" s="16"/>
      <c r="I449" s="16"/>
      <c r="J449" s="16"/>
      <c r="K449" s="16"/>
      <c r="L449" s="16"/>
      <c r="M449" s="16"/>
      <c r="N449" s="16"/>
      <c r="O449" s="16"/>
      <c r="P449" s="16"/>
      <c r="Q449" s="16"/>
    </row>
    <row r="450" spans="2:17" ht="15.75" customHeight="1">
      <c r="B450" s="16"/>
      <c r="C450" s="16"/>
      <c r="D450" s="16"/>
      <c r="E450" s="16"/>
      <c r="F450" s="16"/>
      <c r="G450" s="16"/>
      <c r="H450" s="16"/>
      <c r="I450" s="16"/>
      <c r="J450" s="16"/>
      <c r="K450" s="16"/>
      <c r="L450" s="16"/>
      <c r="M450" s="16"/>
      <c r="N450" s="16"/>
      <c r="O450" s="16"/>
      <c r="P450" s="16"/>
      <c r="Q450" s="16"/>
    </row>
    <row r="451" spans="2:17" ht="15.75" customHeight="1">
      <c r="B451" s="16"/>
      <c r="C451" s="16"/>
      <c r="D451" s="16"/>
      <c r="E451" s="16"/>
      <c r="F451" s="16"/>
      <c r="G451" s="16"/>
      <c r="H451" s="16"/>
      <c r="I451" s="16"/>
      <c r="J451" s="16"/>
      <c r="K451" s="16"/>
      <c r="L451" s="16"/>
      <c r="M451" s="16"/>
      <c r="N451" s="16"/>
      <c r="O451" s="16"/>
      <c r="P451" s="16"/>
      <c r="Q451" s="16"/>
    </row>
    <row r="452" spans="2:17" ht="15.75" customHeight="1">
      <c r="B452" s="16"/>
      <c r="C452" s="16"/>
      <c r="D452" s="16"/>
      <c r="E452" s="16"/>
      <c r="F452" s="16"/>
      <c r="G452" s="16"/>
      <c r="H452" s="16"/>
      <c r="I452" s="16"/>
      <c r="J452" s="16"/>
      <c r="K452" s="16"/>
      <c r="L452" s="16"/>
      <c r="M452" s="16"/>
      <c r="N452" s="16"/>
      <c r="O452" s="16"/>
      <c r="P452" s="16"/>
      <c r="Q452" s="16"/>
    </row>
    <row r="453" spans="2:17" ht="15.75" customHeight="1">
      <c r="B453" s="16"/>
      <c r="C453" s="16"/>
      <c r="D453" s="16"/>
      <c r="E453" s="16"/>
      <c r="F453" s="16"/>
      <c r="G453" s="16"/>
      <c r="H453" s="16"/>
      <c r="I453" s="16"/>
      <c r="J453" s="16"/>
      <c r="K453" s="16"/>
      <c r="L453" s="16"/>
      <c r="M453" s="16"/>
      <c r="N453" s="16"/>
      <c r="O453" s="16"/>
      <c r="P453" s="16"/>
      <c r="Q453" s="16"/>
    </row>
    <row r="454" spans="2:17" ht="15.75" customHeight="1">
      <c r="B454" s="16"/>
      <c r="C454" s="16"/>
      <c r="D454" s="16"/>
      <c r="E454" s="16"/>
      <c r="F454" s="16"/>
      <c r="G454" s="16"/>
      <c r="H454" s="16"/>
      <c r="I454" s="16"/>
      <c r="J454" s="16"/>
      <c r="K454" s="16"/>
      <c r="L454" s="16"/>
      <c r="M454" s="16"/>
      <c r="N454" s="16"/>
      <c r="O454" s="16"/>
      <c r="P454" s="16"/>
      <c r="Q454" s="16"/>
    </row>
    <row r="455" spans="2:17" ht="15.75" customHeight="1">
      <c r="B455" s="16"/>
      <c r="C455" s="16"/>
      <c r="D455" s="16"/>
      <c r="E455" s="16"/>
      <c r="F455" s="16"/>
      <c r="G455" s="16"/>
      <c r="H455" s="16"/>
      <c r="I455" s="16"/>
      <c r="J455" s="16"/>
      <c r="K455" s="16"/>
      <c r="L455" s="16"/>
      <c r="M455" s="16"/>
      <c r="N455" s="16"/>
      <c r="O455" s="16"/>
      <c r="P455" s="16"/>
      <c r="Q455" s="16"/>
    </row>
    <row r="456" spans="2:17" ht="15.75" customHeight="1">
      <c r="B456" s="16"/>
      <c r="C456" s="16"/>
      <c r="D456" s="16"/>
      <c r="E456" s="16"/>
      <c r="F456" s="16"/>
      <c r="G456" s="16"/>
      <c r="H456" s="16"/>
      <c r="I456" s="16"/>
      <c r="J456" s="16"/>
      <c r="K456" s="16"/>
      <c r="L456" s="16"/>
      <c r="M456" s="16"/>
      <c r="N456" s="16"/>
      <c r="O456" s="16"/>
      <c r="P456" s="16"/>
      <c r="Q456" s="16"/>
    </row>
    <row r="457" spans="2:17" ht="15.75" customHeight="1">
      <c r="B457" s="16"/>
      <c r="C457" s="16"/>
      <c r="D457" s="16"/>
      <c r="E457" s="16"/>
      <c r="F457" s="16"/>
      <c r="G457" s="16"/>
      <c r="H457" s="16"/>
      <c r="I457" s="16"/>
      <c r="J457" s="16"/>
      <c r="K457" s="16"/>
      <c r="L457" s="16"/>
      <c r="M457" s="16"/>
      <c r="N457" s="16"/>
      <c r="O457" s="16"/>
      <c r="P457" s="16"/>
      <c r="Q457" s="16"/>
    </row>
    <row r="458" spans="2:17" ht="15.75" customHeight="1">
      <c r="B458" s="16"/>
      <c r="C458" s="16"/>
      <c r="D458" s="16"/>
      <c r="E458" s="16"/>
      <c r="F458" s="16"/>
      <c r="G458" s="16"/>
      <c r="H458" s="16"/>
      <c r="I458" s="16"/>
      <c r="J458" s="16"/>
      <c r="K458" s="16"/>
      <c r="L458" s="16"/>
      <c r="M458" s="16"/>
      <c r="N458" s="16"/>
      <c r="O458" s="16"/>
      <c r="P458" s="16"/>
      <c r="Q458" s="16"/>
    </row>
    <row r="459" spans="2:17" ht="15.75" customHeight="1">
      <c r="B459" s="16"/>
      <c r="C459" s="16"/>
      <c r="D459" s="16"/>
      <c r="E459" s="16"/>
      <c r="F459" s="16"/>
      <c r="G459" s="16"/>
      <c r="H459" s="16"/>
      <c r="I459" s="16"/>
      <c r="J459" s="16"/>
      <c r="K459" s="16"/>
      <c r="L459" s="16"/>
      <c r="M459" s="16"/>
      <c r="N459" s="16"/>
      <c r="O459" s="16"/>
      <c r="P459" s="16"/>
      <c r="Q459" s="16"/>
    </row>
    <row r="460" spans="2:17" ht="15.75" customHeight="1">
      <c r="B460" s="16"/>
      <c r="C460" s="16"/>
      <c r="D460" s="16"/>
      <c r="E460" s="16"/>
      <c r="F460" s="16"/>
      <c r="G460" s="16"/>
      <c r="H460" s="16"/>
      <c r="I460" s="16"/>
      <c r="J460" s="16"/>
      <c r="K460" s="16"/>
      <c r="L460" s="16"/>
      <c r="M460" s="16"/>
      <c r="N460" s="16"/>
      <c r="O460" s="16"/>
      <c r="P460" s="16"/>
      <c r="Q460" s="16"/>
    </row>
    <row r="461" spans="2:17" ht="15.75" customHeight="1">
      <c r="B461" s="16"/>
      <c r="C461" s="16"/>
      <c r="D461" s="16"/>
      <c r="E461" s="16"/>
      <c r="F461" s="16"/>
      <c r="G461" s="16"/>
      <c r="H461" s="16"/>
      <c r="I461" s="16"/>
      <c r="J461" s="16"/>
      <c r="K461" s="16"/>
      <c r="L461" s="16"/>
      <c r="M461" s="16"/>
      <c r="N461" s="16"/>
      <c r="O461" s="16"/>
      <c r="P461" s="16"/>
      <c r="Q461" s="16"/>
    </row>
    <row r="462" spans="2:17" ht="15.75" customHeight="1">
      <c r="B462" s="16"/>
      <c r="C462" s="16"/>
      <c r="D462" s="16"/>
      <c r="E462" s="16"/>
      <c r="F462" s="16"/>
      <c r="G462" s="16"/>
      <c r="H462" s="16"/>
      <c r="I462" s="16"/>
      <c r="J462" s="16"/>
      <c r="K462" s="16"/>
      <c r="L462" s="16"/>
      <c r="M462" s="16"/>
      <c r="N462" s="16"/>
      <c r="O462" s="16"/>
      <c r="P462" s="16"/>
      <c r="Q462" s="16"/>
    </row>
    <row r="463" spans="2:17" ht="15.75" customHeight="1">
      <c r="B463" s="16"/>
      <c r="C463" s="16"/>
      <c r="D463" s="16"/>
      <c r="E463" s="16"/>
      <c r="F463" s="16"/>
      <c r="G463" s="16"/>
      <c r="H463" s="16"/>
      <c r="I463" s="16"/>
      <c r="J463" s="16"/>
      <c r="K463" s="16"/>
      <c r="L463" s="16"/>
      <c r="M463" s="16"/>
      <c r="N463" s="16"/>
      <c r="O463" s="16"/>
      <c r="P463" s="16"/>
      <c r="Q463" s="16"/>
    </row>
    <row r="464" spans="2:17" ht="15.75" customHeight="1">
      <c r="B464" s="16"/>
      <c r="C464" s="16"/>
      <c r="D464" s="16"/>
      <c r="E464" s="16"/>
      <c r="F464" s="16"/>
      <c r="G464" s="16"/>
      <c r="H464" s="16"/>
      <c r="I464" s="16"/>
      <c r="J464" s="16"/>
      <c r="K464" s="16"/>
      <c r="L464" s="16"/>
      <c r="M464" s="16"/>
      <c r="N464" s="16"/>
      <c r="O464" s="16"/>
      <c r="P464" s="16"/>
      <c r="Q464" s="16"/>
    </row>
    <row r="465" spans="2:17" ht="15.75" customHeight="1">
      <c r="B465" s="16"/>
      <c r="C465" s="16"/>
      <c r="D465" s="16"/>
      <c r="E465" s="16"/>
      <c r="F465" s="16"/>
      <c r="G465" s="16"/>
      <c r="H465" s="16"/>
      <c r="I465" s="16"/>
      <c r="J465" s="16"/>
      <c r="K465" s="16"/>
      <c r="L465" s="16"/>
      <c r="M465" s="16"/>
      <c r="N465" s="16"/>
      <c r="O465" s="16"/>
      <c r="P465" s="16"/>
      <c r="Q465" s="16"/>
    </row>
    <row r="466" spans="2:17" ht="15.75" customHeight="1">
      <c r="B466" s="16"/>
      <c r="C466" s="16"/>
      <c r="D466" s="16"/>
      <c r="E466" s="16"/>
      <c r="F466" s="16"/>
      <c r="G466" s="16"/>
      <c r="H466" s="16"/>
      <c r="I466" s="16"/>
      <c r="J466" s="16"/>
      <c r="K466" s="16"/>
      <c r="L466" s="16"/>
      <c r="M466" s="16"/>
      <c r="N466" s="16"/>
      <c r="O466" s="16"/>
      <c r="P466" s="16"/>
      <c r="Q466" s="16"/>
    </row>
    <row r="467" spans="2:17" ht="15.75" customHeight="1">
      <c r="B467" s="16"/>
      <c r="C467" s="16"/>
      <c r="D467" s="16"/>
      <c r="E467" s="16"/>
      <c r="F467" s="16"/>
      <c r="G467" s="16"/>
      <c r="H467" s="16"/>
      <c r="I467" s="16"/>
      <c r="J467" s="16"/>
      <c r="K467" s="16"/>
      <c r="L467" s="16"/>
      <c r="M467" s="16"/>
      <c r="N467" s="16"/>
      <c r="O467" s="16"/>
      <c r="P467" s="16"/>
      <c r="Q467" s="16"/>
    </row>
    <row r="468" spans="2:17" ht="15.75" customHeight="1">
      <c r="B468" s="16"/>
      <c r="C468" s="16"/>
      <c r="D468" s="16"/>
      <c r="E468" s="16"/>
      <c r="F468" s="16"/>
      <c r="G468" s="16"/>
      <c r="H468" s="16"/>
      <c r="I468" s="16"/>
      <c r="J468" s="16"/>
      <c r="K468" s="16"/>
      <c r="L468" s="16"/>
      <c r="M468" s="16"/>
      <c r="N468" s="16"/>
      <c r="O468" s="16"/>
      <c r="P468" s="16"/>
      <c r="Q468" s="16"/>
    </row>
    <row r="469" spans="2:17" ht="15.75" customHeight="1">
      <c r="B469" s="16"/>
      <c r="C469" s="16"/>
      <c r="D469" s="16"/>
      <c r="E469" s="16"/>
      <c r="F469" s="16"/>
      <c r="G469" s="16"/>
      <c r="H469" s="16"/>
      <c r="I469" s="16"/>
      <c r="J469" s="16"/>
      <c r="K469" s="16"/>
      <c r="L469" s="16"/>
      <c r="M469" s="16"/>
      <c r="N469" s="16"/>
      <c r="O469" s="16"/>
      <c r="P469" s="16"/>
      <c r="Q469" s="16"/>
    </row>
    <row r="470" spans="2:17" ht="15.75" customHeight="1">
      <c r="B470" s="16"/>
      <c r="C470" s="16"/>
      <c r="D470" s="16"/>
      <c r="E470" s="16"/>
      <c r="F470" s="16"/>
      <c r="G470" s="16"/>
      <c r="H470" s="16"/>
      <c r="I470" s="16"/>
      <c r="J470" s="16"/>
      <c r="K470" s="16"/>
      <c r="L470" s="16"/>
      <c r="M470" s="16"/>
      <c r="N470" s="16"/>
      <c r="O470" s="16"/>
      <c r="P470" s="16"/>
      <c r="Q470" s="16"/>
    </row>
    <row r="471" spans="2:17" ht="15.75" customHeight="1">
      <c r="B471" s="16"/>
      <c r="C471" s="16"/>
      <c r="D471" s="16"/>
      <c r="E471" s="16"/>
      <c r="F471" s="16"/>
      <c r="G471" s="16"/>
      <c r="H471" s="16"/>
      <c r="I471" s="16"/>
      <c r="J471" s="16"/>
      <c r="K471" s="16"/>
      <c r="L471" s="16"/>
      <c r="M471" s="16"/>
      <c r="N471" s="16"/>
      <c r="O471" s="16"/>
      <c r="P471" s="16"/>
      <c r="Q471" s="16"/>
    </row>
    <row r="472" spans="2:17" ht="15.75" customHeight="1">
      <c r="B472" s="16"/>
      <c r="C472" s="16"/>
      <c r="D472" s="16"/>
      <c r="E472" s="16"/>
      <c r="F472" s="16"/>
      <c r="G472" s="16"/>
      <c r="H472" s="16"/>
      <c r="I472" s="16"/>
      <c r="J472" s="16"/>
      <c r="K472" s="16"/>
      <c r="L472" s="16"/>
      <c r="M472" s="16"/>
      <c r="N472" s="16"/>
      <c r="O472" s="16"/>
      <c r="P472" s="16"/>
      <c r="Q472" s="16"/>
    </row>
    <row r="473" spans="2:17" ht="15.75" customHeight="1">
      <c r="B473" s="16"/>
      <c r="C473" s="16"/>
      <c r="D473" s="16"/>
      <c r="E473" s="16"/>
      <c r="F473" s="16"/>
      <c r="G473" s="16"/>
      <c r="H473" s="16"/>
      <c r="I473" s="16"/>
      <c r="J473" s="16"/>
      <c r="K473" s="16"/>
      <c r="L473" s="16"/>
      <c r="M473" s="16"/>
      <c r="N473" s="16"/>
      <c r="O473" s="16"/>
      <c r="P473" s="16"/>
      <c r="Q473" s="16"/>
    </row>
    <row r="474" spans="2:17" ht="15.75" customHeight="1">
      <c r="B474" s="16"/>
      <c r="C474" s="16"/>
      <c r="D474" s="16"/>
      <c r="E474" s="16"/>
      <c r="F474" s="16"/>
      <c r="G474" s="16"/>
      <c r="H474" s="16"/>
      <c r="I474" s="16"/>
      <c r="J474" s="16"/>
      <c r="K474" s="16"/>
      <c r="L474" s="16"/>
      <c r="M474" s="16"/>
      <c r="N474" s="16"/>
      <c r="O474" s="16"/>
      <c r="P474" s="16"/>
      <c r="Q474" s="16"/>
    </row>
    <row r="475" spans="2:17" ht="15.75" customHeight="1">
      <c r="B475" s="16"/>
      <c r="C475" s="16"/>
      <c r="D475" s="16"/>
      <c r="E475" s="16"/>
      <c r="F475" s="16"/>
      <c r="G475" s="16"/>
      <c r="H475" s="16"/>
      <c r="I475" s="16"/>
      <c r="J475" s="16"/>
      <c r="K475" s="16"/>
      <c r="L475" s="16"/>
      <c r="M475" s="16"/>
      <c r="N475" s="16"/>
      <c r="O475" s="16"/>
      <c r="P475" s="16"/>
      <c r="Q475" s="16"/>
    </row>
    <row r="476" spans="2:17" ht="15.75" customHeight="1">
      <c r="B476" s="16"/>
      <c r="C476" s="16"/>
      <c r="D476" s="16"/>
      <c r="E476" s="16"/>
      <c r="F476" s="16"/>
      <c r="G476" s="16"/>
      <c r="H476" s="16"/>
      <c r="I476" s="16"/>
      <c r="J476" s="16"/>
      <c r="K476" s="16"/>
      <c r="L476" s="16"/>
      <c r="M476" s="16"/>
      <c r="N476" s="16"/>
      <c r="O476" s="16"/>
      <c r="P476" s="16"/>
      <c r="Q476" s="16"/>
    </row>
    <row r="477" spans="2:17" ht="15.75" customHeight="1">
      <c r="B477" s="16"/>
      <c r="C477" s="16"/>
      <c r="D477" s="16"/>
      <c r="E477" s="16"/>
      <c r="F477" s="16"/>
      <c r="G477" s="16"/>
      <c r="H477" s="16"/>
      <c r="I477" s="16"/>
      <c r="J477" s="16"/>
      <c r="K477" s="16"/>
      <c r="L477" s="16"/>
      <c r="M477" s="16"/>
      <c r="N477" s="16"/>
      <c r="O477" s="16"/>
      <c r="P477" s="16"/>
      <c r="Q477" s="16"/>
    </row>
    <row r="478" spans="2:17" ht="15.75" customHeight="1">
      <c r="B478" s="16"/>
      <c r="C478" s="16"/>
      <c r="D478" s="16"/>
      <c r="E478" s="16"/>
      <c r="F478" s="16"/>
      <c r="G478" s="16"/>
      <c r="H478" s="16"/>
      <c r="I478" s="16"/>
      <c r="J478" s="16"/>
      <c r="K478" s="16"/>
      <c r="L478" s="16"/>
      <c r="M478" s="16"/>
      <c r="N478" s="16"/>
      <c r="O478" s="16"/>
      <c r="P478" s="16"/>
      <c r="Q478" s="16"/>
    </row>
    <row r="479" spans="2:17" ht="15.75" customHeight="1">
      <c r="B479" s="16"/>
      <c r="C479" s="16"/>
      <c r="D479" s="16"/>
      <c r="E479" s="16"/>
      <c r="F479" s="16"/>
      <c r="G479" s="16"/>
      <c r="H479" s="16"/>
      <c r="I479" s="16"/>
      <c r="J479" s="16"/>
      <c r="K479" s="16"/>
      <c r="L479" s="16"/>
      <c r="M479" s="16"/>
      <c r="N479" s="16"/>
      <c r="O479" s="16"/>
      <c r="P479" s="16"/>
      <c r="Q479" s="16"/>
    </row>
    <row r="480" spans="2:17" ht="15.75" customHeight="1">
      <c r="B480" s="16"/>
      <c r="C480" s="16"/>
      <c r="D480" s="16"/>
      <c r="E480" s="16"/>
      <c r="F480" s="16"/>
      <c r="G480" s="16"/>
      <c r="H480" s="16"/>
      <c r="I480" s="16"/>
      <c r="J480" s="16"/>
      <c r="K480" s="16"/>
      <c r="L480" s="16"/>
      <c r="M480" s="16"/>
      <c r="N480" s="16"/>
      <c r="O480" s="16"/>
      <c r="P480" s="16"/>
      <c r="Q480" s="16"/>
    </row>
    <row r="481" spans="2:17" ht="15.75" customHeight="1">
      <c r="B481" s="16"/>
      <c r="C481" s="16"/>
      <c r="D481" s="16"/>
      <c r="E481" s="16"/>
      <c r="F481" s="16"/>
      <c r="G481" s="16"/>
      <c r="H481" s="16"/>
      <c r="I481" s="16"/>
      <c r="J481" s="16"/>
      <c r="K481" s="16"/>
      <c r="L481" s="16"/>
      <c r="M481" s="16"/>
      <c r="N481" s="16"/>
      <c r="O481" s="16"/>
      <c r="P481" s="16"/>
      <c r="Q481" s="16"/>
    </row>
    <row r="482" spans="2:17" ht="15.75" customHeight="1">
      <c r="B482" s="16"/>
      <c r="C482" s="16"/>
      <c r="D482" s="16"/>
      <c r="E482" s="16"/>
      <c r="F482" s="16"/>
      <c r="G482" s="16"/>
      <c r="H482" s="16"/>
      <c r="I482" s="16"/>
      <c r="J482" s="16"/>
      <c r="K482" s="16"/>
      <c r="L482" s="16"/>
      <c r="M482" s="16"/>
      <c r="N482" s="16"/>
      <c r="O482" s="16"/>
      <c r="P482" s="16"/>
      <c r="Q482" s="16"/>
    </row>
    <row r="483" spans="2:17" ht="15.75" customHeight="1">
      <c r="B483" s="16"/>
      <c r="C483" s="16"/>
      <c r="D483" s="16"/>
      <c r="E483" s="16"/>
      <c r="F483" s="16"/>
      <c r="G483" s="16"/>
      <c r="H483" s="16"/>
      <c r="I483" s="16"/>
      <c r="J483" s="16"/>
      <c r="K483" s="16"/>
      <c r="L483" s="16"/>
      <c r="M483" s="16"/>
      <c r="N483" s="16"/>
      <c r="O483" s="16"/>
      <c r="P483" s="16"/>
      <c r="Q483" s="16"/>
    </row>
    <row r="484" spans="2:17" ht="15.75" customHeight="1">
      <c r="B484" s="16"/>
      <c r="C484" s="16"/>
      <c r="D484" s="16"/>
      <c r="E484" s="16"/>
      <c r="F484" s="16"/>
      <c r="G484" s="16"/>
      <c r="H484" s="16"/>
      <c r="I484" s="16"/>
      <c r="J484" s="16"/>
      <c r="K484" s="16"/>
      <c r="L484" s="16"/>
      <c r="M484" s="16"/>
      <c r="N484" s="16"/>
      <c r="O484" s="16"/>
      <c r="P484" s="16"/>
      <c r="Q484" s="16"/>
    </row>
    <row r="485" spans="2:17" ht="15.75" customHeight="1">
      <c r="B485" s="16"/>
      <c r="C485" s="16"/>
      <c r="D485" s="16"/>
      <c r="E485" s="16"/>
      <c r="F485" s="16"/>
      <c r="G485" s="16"/>
      <c r="H485" s="16"/>
      <c r="I485" s="16"/>
      <c r="J485" s="16"/>
      <c r="K485" s="16"/>
      <c r="L485" s="16"/>
      <c r="M485" s="16"/>
      <c r="N485" s="16"/>
      <c r="O485" s="16"/>
      <c r="P485" s="16"/>
      <c r="Q485" s="16"/>
    </row>
    <row r="486" spans="2:17" ht="15.75" customHeight="1">
      <c r="B486" s="16"/>
      <c r="C486" s="16"/>
      <c r="D486" s="16"/>
      <c r="E486" s="16"/>
      <c r="F486" s="16"/>
      <c r="G486" s="16"/>
      <c r="H486" s="16"/>
      <c r="I486" s="16"/>
      <c r="J486" s="16"/>
      <c r="K486" s="16"/>
      <c r="L486" s="16"/>
      <c r="M486" s="16"/>
      <c r="N486" s="16"/>
      <c r="O486" s="16"/>
      <c r="P486" s="16"/>
      <c r="Q486" s="16"/>
    </row>
    <row r="487" spans="2:17" ht="15.75" customHeight="1">
      <c r="B487" s="16"/>
      <c r="C487" s="16"/>
      <c r="D487" s="16"/>
      <c r="E487" s="16"/>
      <c r="F487" s="16"/>
      <c r="G487" s="16"/>
      <c r="H487" s="16"/>
      <c r="I487" s="16"/>
      <c r="J487" s="16"/>
      <c r="K487" s="16"/>
      <c r="L487" s="16"/>
      <c r="M487" s="16"/>
      <c r="N487" s="16"/>
      <c r="O487" s="16"/>
      <c r="P487" s="16"/>
      <c r="Q487" s="16"/>
    </row>
    <row r="488" spans="2:17" ht="15.75" customHeight="1">
      <c r="B488" s="16"/>
      <c r="C488" s="16"/>
      <c r="D488" s="16"/>
      <c r="E488" s="16"/>
      <c r="F488" s="16"/>
      <c r="G488" s="16"/>
      <c r="H488" s="16"/>
      <c r="I488" s="16"/>
      <c r="J488" s="16"/>
      <c r="K488" s="16"/>
      <c r="L488" s="16"/>
      <c r="M488" s="16"/>
      <c r="N488" s="16"/>
      <c r="O488" s="16"/>
      <c r="P488" s="16"/>
      <c r="Q488" s="16"/>
    </row>
    <row r="489" spans="2:17" ht="15.75" customHeight="1">
      <c r="B489" s="16"/>
      <c r="C489" s="16"/>
      <c r="D489" s="16"/>
      <c r="E489" s="16"/>
      <c r="F489" s="16"/>
      <c r="G489" s="16"/>
      <c r="H489" s="16"/>
      <c r="I489" s="16"/>
      <c r="J489" s="16"/>
      <c r="K489" s="16"/>
      <c r="L489" s="16"/>
      <c r="M489" s="16"/>
      <c r="N489" s="16"/>
      <c r="O489" s="16"/>
      <c r="P489" s="16"/>
      <c r="Q489" s="16"/>
    </row>
    <row r="490" spans="2:17" ht="15.75" customHeight="1">
      <c r="B490" s="16"/>
      <c r="C490" s="16"/>
      <c r="D490" s="16"/>
      <c r="E490" s="16"/>
      <c r="F490" s="16"/>
      <c r="G490" s="16"/>
      <c r="H490" s="16"/>
      <c r="I490" s="16"/>
      <c r="J490" s="16"/>
      <c r="K490" s="16"/>
      <c r="L490" s="16"/>
      <c r="M490" s="16"/>
      <c r="N490" s="16"/>
      <c r="O490" s="16"/>
      <c r="P490" s="16"/>
      <c r="Q490" s="16"/>
    </row>
    <row r="491" spans="2:17" ht="15.75" customHeight="1">
      <c r="B491" s="16"/>
      <c r="C491" s="16"/>
      <c r="D491" s="16"/>
      <c r="E491" s="16"/>
      <c r="F491" s="16"/>
      <c r="G491" s="16"/>
      <c r="H491" s="16"/>
      <c r="I491" s="16"/>
      <c r="J491" s="16"/>
      <c r="K491" s="16"/>
      <c r="L491" s="16"/>
      <c r="M491" s="16"/>
      <c r="N491" s="16"/>
      <c r="O491" s="16"/>
      <c r="P491" s="16"/>
      <c r="Q491" s="16"/>
    </row>
    <row r="492" spans="2:17" ht="15.75" customHeight="1">
      <c r="B492" s="16"/>
      <c r="C492" s="16"/>
      <c r="D492" s="16"/>
      <c r="E492" s="16"/>
      <c r="F492" s="16"/>
      <c r="G492" s="16"/>
      <c r="H492" s="16"/>
      <c r="I492" s="16"/>
      <c r="J492" s="16"/>
      <c r="K492" s="16"/>
      <c r="L492" s="16"/>
      <c r="M492" s="16"/>
      <c r="N492" s="16"/>
      <c r="O492" s="16"/>
      <c r="P492" s="16"/>
      <c r="Q492" s="16"/>
    </row>
    <row r="493" spans="2:17" ht="15.75" customHeight="1">
      <c r="B493" s="16"/>
      <c r="C493" s="16"/>
      <c r="D493" s="16"/>
      <c r="E493" s="16"/>
      <c r="F493" s="16"/>
      <c r="G493" s="16"/>
      <c r="H493" s="16"/>
      <c r="I493" s="16"/>
      <c r="J493" s="16"/>
      <c r="K493" s="16"/>
      <c r="L493" s="16"/>
      <c r="M493" s="16"/>
      <c r="N493" s="16"/>
      <c r="O493" s="16"/>
      <c r="P493" s="16"/>
      <c r="Q493" s="16"/>
    </row>
    <row r="494" spans="2:17" ht="15.75" customHeight="1">
      <c r="B494" s="16"/>
      <c r="C494" s="16"/>
      <c r="D494" s="16"/>
      <c r="E494" s="16"/>
      <c r="F494" s="16"/>
      <c r="G494" s="16"/>
      <c r="H494" s="16"/>
      <c r="I494" s="16"/>
      <c r="J494" s="16"/>
      <c r="K494" s="16"/>
      <c r="L494" s="16"/>
      <c r="M494" s="16"/>
      <c r="N494" s="16"/>
      <c r="O494" s="16"/>
      <c r="P494" s="16"/>
      <c r="Q494" s="16"/>
    </row>
    <row r="495" spans="2:17" ht="15.75" customHeight="1">
      <c r="B495" s="16"/>
      <c r="C495" s="16"/>
      <c r="D495" s="16"/>
      <c r="E495" s="16"/>
      <c r="F495" s="16"/>
      <c r="G495" s="16"/>
      <c r="H495" s="16"/>
      <c r="I495" s="16"/>
      <c r="J495" s="16"/>
      <c r="K495" s="16"/>
      <c r="L495" s="16"/>
      <c r="M495" s="16"/>
      <c r="N495" s="16"/>
      <c r="O495" s="16"/>
      <c r="P495" s="16"/>
      <c r="Q495" s="16"/>
    </row>
    <row r="496" spans="2:17" ht="15.75" customHeight="1">
      <c r="B496" s="16"/>
      <c r="C496" s="16"/>
      <c r="D496" s="16"/>
      <c r="E496" s="16"/>
      <c r="F496" s="16"/>
      <c r="G496" s="16"/>
      <c r="H496" s="16"/>
      <c r="I496" s="16"/>
      <c r="J496" s="16"/>
      <c r="K496" s="16"/>
      <c r="L496" s="16"/>
      <c r="M496" s="16"/>
      <c r="N496" s="16"/>
      <c r="O496" s="16"/>
      <c r="P496" s="16"/>
      <c r="Q496" s="16"/>
    </row>
    <row r="497" spans="2:17" ht="15.75" customHeight="1">
      <c r="B497" s="16"/>
      <c r="C497" s="16"/>
      <c r="D497" s="16"/>
      <c r="E497" s="16"/>
      <c r="F497" s="16"/>
      <c r="G497" s="16"/>
      <c r="H497" s="16"/>
      <c r="I497" s="16"/>
      <c r="J497" s="16"/>
      <c r="K497" s="16"/>
      <c r="L497" s="16"/>
      <c r="M497" s="16"/>
      <c r="N497" s="16"/>
      <c r="O497" s="16"/>
      <c r="P497" s="16"/>
      <c r="Q497" s="16"/>
    </row>
    <row r="498" spans="2:17" ht="15.75" customHeight="1">
      <c r="B498" s="16"/>
      <c r="C498" s="16"/>
      <c r="D498" s="16"/>
      <c r="E498" s="16"/>
      <c r="F498" s="16"/>
      <c r="G498" s="16"/>
      <c r="H498" s="16"/>
      <c r="I498" s="16"/>
      <c r="J498" s="16"/>
      <c r="K498" s="16"/>
      <c r="L498" s="16"/>
      <c r="M498" s="16"/>
      <c r="N498" s="16"/>
      <c r="O498" s="16"/>
      <c r="P498" s="16"/>
      <c r="Q498" s="16"/>
    </row>
    <row r="499" spans="2:17" ht="15.75" customHeight="1">
      <c r="B499" s="16"/>
      <c r="C499" s="16"/>
      <c r="D499" s="16"/>
      <c r="E499" s="16"/>
      <c r="F499" s="16"/>
      <c r="G499" s="16"/>
      <c r="H499" s="16"/>
      <c r="I499" s="16"/>
      <c r="J499" s="16"/>
      <c r="K499" s="16"/>
      <c r="L499" s="16"/>
      <c r="M499" s="16"/>
      <c r="N499" s="16"/>
      <c r="O499" s="16"/>
      <c r="P499" s="16"/>
      <c r="Q499" s="16"/>
    </row>
    <row r="500" spans="2:17" ht="15.75" customHeight="1">
      <c r="B500" s="16"/>
      <c r="C500" s="16"/>
      <c r="D500" s="16"/>
      <c r="E500" s="16"/>
      <c r="F500" s="16"/>
      <c r="G500" s="16"/>
      <c r="H500" s="16"/>
      <c r="I500" s="16"/>
      <c r="J500" s="16"/>
      <c r="K500" s="16"/>
      <c r="L500" s="16"/>
      <c r="M500" s="16"/>
      <c r="N500" s="16"/>
      <c r="O500" s="16"/>
      <c r="P500" s="16"/>
      <c r="Q500" s="16"/>
    </row>
    <row r="501" spans="2:17" ht="15.75" customHeight="1">
      <c r="B501" s="16"/>
      <c r="C501" s="16"/>
      <c r="D501" s="16"/>
      <c r="E501" s="16"/>
      <c r="F501" s="16"/>
      <c r="G501" s="16"/>
      <c r="H501" s="16"/>
      <c r="I501" s="16"/>
      <c r="J501" s="16"/>
      <c r="K501" s="16"/>
      <c r="L501" s="16"/>
      <c r="M501" s="16"/>
      <c r="N501" s="16"/>
      <c r="O501" s="16"/>
      <c r="P501" s="16"/>
      <c r="Q501" s="16"/>
    </row>
    <row r="502" spans="2:17" ht="15.75" customHeight="1">
      <c r="B502" s="16"/>
      <c r="C502" s="16"/>
      <c r="D502" s="16"/>
      <c r="E502" s="16"/>
      <c r="F502" s="16"/>
      <c r="G502" s="16"/>
      <c r="H502" s="16"/>
      <c r="I502" s="16"/>
      <c r="J502" s="16"/>
      <c r="K502" s="16"/>
      <c r="L502" s="16"/>
      <c r="M502" s="16"/>
      <c r="N502" s="16"/>
      <c r="O502" s="16"/>
      <c r="P502" s="16"/>
      <c r="Q502" s="16"/>
    </row>
    <row r="503" spans="2:17" ht="15.75" customHeight="1">
      <c r="B503" s="16"/>
      <c r="C503" s="16"/>
      <c r="D503" s="16"/>
      <c r="E503" s="16"/>
      <c r="F503" s="16"/>
      <c r="G503" s="16"/>
      <c r="H503" s="16"/>
      <c r="I503" s="16"/>
      <c r="J503" s="16"/>
      <c r="K503" s="16"/>
      <c r="L503" s="16"/>
      <c r="M503" s="16"/>
      <c r="N503" s="16"/>
      <c r="O503" s="16"/>
      <c r="P503" s="16"/>
      <c r="Q503" s="16"/>
    </row>
    <row r="504" spans="2:17" ht="15.75" customHeight="1">
      <c r="B504" s="16"/>
      <c r="C504" s="16"/>
      <c r="D504" s="16"/>
      <c r="E504" s="16"/>
      <c r="F504" s="16"/>
      <c r="G504" s="16"/>
      <c r="H504" s="16"/>
      <c r="I504" s="16"/>
      <c r="J504" s="16"/>
      <c r="K504" s="16"/>
      <c r="L504" s="16"/>
      <c r="M504" s="16"/>
      <c r="N504" s="16"/>
      <c r="O504" s="16"/>
      <c r="P504" s="16"/>
      <c r="Q504" s="16"/>
    </row>
    <row r="505" spans="2:17" ht="15.75" customHeight="1">
      <c r="B505" s="16"/>
      <c r="C505" s="16"/>
      <c r="D505" s="16"/>
      <c r="E505" s="16"/>
      <c r="F505" s="16"/>
      <c r="G505" s="16"/>
      <c r="H505" s="16"/>
      <c r="I505" s="16"/>
      <c r="J505" s="16"/>
      <c r="K505" s="16"/>
      <c r="L505" s="16"/>
      <c r="M505" s="16"/>
      <c r="N505" s="16"/>
      <c r="O505" s="16"/>
      <c r="P505" s="16"/>
      <c r="Q505" s="16"/>
    </row>
    <row r="506" spans="2:17" ht="15.75" customHeight="1">
      <c r="B506" s="16"/>
      <c r="C506" s="16"/>
      <c r="D506" s="16"/>
      <c r="E506" s="16"/>
      <c r="F506" s="16"/>
      <c r="G506" s="16"/>
      <c r="H506" s="16"/>
      <c r="I506" s="16"/>
      <c r="J506" s="16"/>
      <c r="K506" s="16"/>
      <c r="L506" s="16"/>
      <c r="M506" s="16"/>
      <c r="N506" s="16"/>
      <c r="O506" s="16"/>
      <c r="P506" s="16"/>
      <c r="Q506" s="16"/>
    </row>
    <row r="507" spans="2:17" ht="15.75" customHeight="1">
      <c r="B507" s="16"/>
      <c r="C507" s="16"/>
      <c r="D507" s="16"/>
      <c r="E507" s="16"/>
      <c r="F507" s="16"/>
      <c r="G507" s="16"/>
      <c r="H507" s="16"/>
      <c r="I507" s="16"/>
      <c r="J507" s="16"/>
      <c r="K507" s="16"/>
      <c r="L507" s="16"/>
      <c r="M507" s="16"/>
      <c r="N507" s="16"/>
      <c r="O507" s="16"/>
      <c r="P507" s="16"/>
      <c r="Q507" s="16"/>
    </row>
    <row r="508" spans="2:17" ht="15.75" customHeight="1">
      <c r="B508" s="16"/>
      <c r="C508" s="16"/>
      <c r="D508" s="16"/>
      <c r="E508" s="16"/>
      <c r="F508" s="16"/>
      <c r="G508" s="16"/>
      <c r="H508" s="16"/>
      <c r="I508" s="16"/>
      <c r="J508" s="16"/>
      <c r="K508" s="16"/>
      <c r="L508" s="16"/>
      <c r="M508" s="16"/>
      <c r="N508" s="16"/>
      <c r="O508" s="16"/>
      <c r="P508" s="16"/>
      <c r="Q508" s="16"/>
    </row>
    <row r="509" spans="2:17" ht="15.75" customHeight="1">
      <c r="B509" s="16"/>
      <c r="C509" s="16"/>
      <c r="D509" s="16"/>
      <c r="E509" s="16"/>
      <c r="F509" s="16"/>
      <c r="G509" s="16"/>
      <c r="H509" s="16"/>
      <c r="I509" s="16"/>
      <c r="J509" s="16"/>
      <c r="K509" s="16"/>
      <c r="L509" s="16"/>
      <c r="M509" s="16"/>
      <c r="N509" s="16"/>
      <c r="O509" s="16"/>
      <c r="P509" s="16"/>
      <c r="Q509" s="16"/>
    </row>
    <row r="510" spans="2:17" ht="15.75" customHeight="1">
      <c r="B510" s="16"/>
      <c r="C510" s="16"/>
      <c r="D510" s="16"/>
      <c r="E510" s="16"/>
      <c r="F510" s="16"/>
      <c r="G510" s="16"/>
      <c r="H510" s="16"/>
      <c r="I510" s="16"/>
      <c r="J510" s="16"/>
      <c r="K510" s="16"/>
      <c r="L510" s="16"/>
      <c r="M510" s="16"/>
      <c r="N510" s="16"/>
      <c r="O510" s="16"/>
      <c r="P510" s="16"/>
      <c r="Q510" s="16"/>
    </row>
    <row r="511" spans="2:17" ht="15.75" customHeight="1">
      <c r="B511" s="16"/>
      <c r="C511" s="16"/>
      <c r="D511" s="16"/>
      <c r="E511" s="16"/>
      <c r="F511" s="16"/>
      <c r="G511" s="16"/>
      <c r="H511" s="16"/>
      <c r="I511" s="16"/>
      <c r="J511" s="16"/>
      <c r="K511" s="16"/>
      <c r="L511" s="16"/>
      <c r="M511" s="16"/>
      <c r="N511" s="16"/>
      <c r="O511" s="16"/>
      <c r="P511" s="16"/>
      <c r="Q511" s="16"/>
    </row>
    <row r="512" spans="2:17" ht="15.75" customHeight="1">
      <c r="B512" s="16"/>
      <c r="C512" s="16"/>
      <c r="D512" s="16"/>
      <c r="E512" s="16"/>
      <c r="F512" s="16"/>
      <c r="G512" s="16"/>
      <c r="H512" s="16"/>
      <c r="I512" s="16"/>
      <c r="J512" s="16"/>
      <c r="K512" s="16"/>
      <c r="L512" s="16"/>
      <c r="M512" s="16"/>
      <c r="N512" s="16"/>
      <c r="O512" s="16"/>
      <c r="P512" s="16"/>
      <c r="Q512" s="16"/>
    </row>
    <row r="513" spans="2:17" ht="15.75" customHeight="1">
      <c r="B513" s="16"/>
      <c r="C513" s="16"/>
      <c r="D513" s="16"/>
      <c r="E513" s="16"/>
      <c r="F513" s="16"/>
      <c r="G513" s="16"/>
      <c r="H513" s="16"/>
      <c r="I513" s="16"/>
      <c r="J513" s="16"/>
      <c r="K513" s="16"/>
      <c r="L513" s="16"/>
      <c r="M513" s="16"/>
      <c r="N513" s="16"/>
      <c r="O513" s="16"/>
      <c r="P513" s="16"/>
      <c r="Q513" s="16"/>
    </row>
    <row r="514" spans="2:17" ht="15.75" customHeight="1">
      <c r="B514" s="16"/>
      <c r="C514" s="16"/>
      <c r="D514" s="16"/>
      <c r="E514" s="16"/>
      <c r="F514" s="16"/>
      <c r="G514" s="16"/>
      <c r="H514" s="16"/>
      <c r="I514" s="16"/>
      <c r="J514" s="16"/>
      <c r="K514" s="16"/>
      <c r="L514" s="16"/>
      <c r="M514" s="16"/>
      <c r="N514" s="16"/>
      <c r="O514" s="16"/>
      <c r="P514" s="16"/>
      <c r="Q514" s="16"/>
    </row>
    <row r="515" spans="2:17" ht="15.75" customHeight="1">
      <c r="B515" s="16"/>
      <c r="C515" s="16"/>
      <c r="D515" s="16"/>
      <c r="E515" s="16"/>
      <c r="F515" s="16"/>
      <c r="G515" s="16"/>
      <c r="H515" s="16"/>
      <c r="I515" s="16"/>
      <c r="J515" s="16"/>
      <c r="K515" s="16"/>
      <c r="L515" s="16"/>
      <c r="M515" s="16"/>
      <c r="N515" s="16"/>
      <c r="O515" s="16"/>
      <c r="P515" s="16"/>
      <c r="Q515" s="16"/>
    </row>
    <row r="516" spans="2:17" ht="15.75" customHeight="1">
      <c r="B516" s="16"/>
      <c r="C516" s="16"/>
      <c r="D516" s="16"/>
      <c r="E516" s="16"/>
      <c r="F516" s="16"/>
      <c r="G516" s="16"/>
      <c r="H516" s="16"/>
      <c r="I516" s="16"/>
      <c r="J516" s="16"/>
      <c r="K516" s="16"/>
      <c r="L516" s="16"/>
      <c r="M516" s="16"/>
      <c r="N516" s="16"/>
      <c r="O516" s="16"/>
      <c r="P516" s="16"/>
      <c r="Q516" s="16"/>
    </row>
    <row r="517" spans="2:17" ht="15.75" customHeight="1">
      <c r="B517" s="16"/>
      <c r="C517" s="16"/>
      <c r="D517" s="16"/>
      <c r="E517" s="16"/>
      <c r="F517" s="16"/>
      <c r="G517" s="16"/>
      <c r="H517" s="16"/>
      <c r="I517" s="16"/>
      <c r="J517" s="16"/>
      <c r="K517" s="16"/>
      <c r="L517" s="16"/>
      <c r="M517" s="16"/>
      <c r="N517" s="16"/>
      <c r="O517" s="16"/>
      <c r="P517" s="16"/>
      <c r="Q517" s="16"/>
    </row>
    <row r="518" spans="2:17" ht="15.75" customHeight="1">
      <c r="B518" s="16"/>
      <c r="C518" s="16"/>
      <c r="D518" s="16"/>
      <c r="E518" s="16"/>
      <c r="F518" s="16"/>
      <c r="G518" s="16"/>
      <c r="H518" s="16"/>
      <c r="I518" s="16"/>
      <c r="J518" s="16"/>
      <c r="K518" s="16"/>
      <c r="L518" s="16"/>
      <c r="M518" s="16"/>
      <c r="N518" s="16"/>
      <c r="O518" s="16"/>
      <c r="P518" s="16"/>
      <c r="Q518" s="16"/>
    </row>
    <row r="519" spans="2:17" ht="15.75" customHeight="1">
      <c r="B519" s="16"/>
      <c r="C519" s="16"/>
      <c r="D519" s="16"/>
      <c r="E519" s="16"/>
      <c r="F519" s="16"/>
      <c r="G519" s="16"/>
      <c r="H519" s="16"/>
      <c r="I519" s="16"/>
      <c r="J519" s="16"/>
      <c r="K519" s="16"/>
      <c r="L519" s="16"/>
      <c r="M519" s="16"/>
      <c r="N519" s="16"/>
      <c r="O519" s="16"/>
      <c r="P519" s="16"/>
      <c r="Q519" s="16"/>
    </row>
    <row r="520" spans="2:17" ht="15.75" customHeight="1">
      <c r="B520" s="16"/>
      <c r="C520" s="16"/>
      <c r="D520" s="16"/>
      <c r="E520" s="16"/>
      <c r="F520" s="16"/>
      <c r="G520" s="16"/>
      <c r="H520" s="16"/>
      <c r="I520" s="16"/>
      <c r="J520" s="16"/>
      <c r="K520" s="16"/>
      <c r="L520" s="16"/>
      <c r="M520" s="16"/>
      <c r="N520" s="16"/>
      <c r="O520" s="16"/>
      <c r="P520" s="16"/>
      <c r="Q520" s="16"/>
    </row>
    <row r="521" spans="2:17" ht="15.75" customHeight="1">
      <c r="B521" s="16"/>
      <c r="C521" s="16"/>
      <c r="D521" s="16"/>
      <c r="E521" s="16"/>
      <c r="F521" s="16"/>
      <c r="G521" s="16"/>
      <c r="H521" s="16"/>
      <c r="I521" s="16"/>
      <c r="J521" s="16"/>
      <c r="K521" s="16"/>
      <c r="L521" s="16"/>
      <c r="M521" s="16"/>
      <c r="N521" s="16"/>
      <c r="O521" s="16"/>
      <c r="P521" s="16"/>
      <c r="Q521" s="16"/>
    </row>
    <row r="522" spans="2:17" ht="15.75" customHeight="1">
      <c r="B522" s="16"/>
      <c r="C522" s="16"/>
      <c r="D522" s="16"/>
      <c r="E522" s="16"/>
      <c r="F522" s="16"/>
      <c r="G522" s="16"/>
      <c r="H522" s="16"/>
      <c r="I522" s="16"/>
      <c r="J522" s="16"/>
      <c r="K522" s="16"/>
      <c r="L522" s="16"/>
      <c r="M522" s="16"/>
      <c r="N522" s="16"/>
      <c r="O522" s="16"/>
      <c r="P522" s="16"/>
      <c r="Q522" s="16"/>
    </row>
    <row r="523" spans="2:17" ht="15.75" customHeight="1">
      <c r="B523" s="16"/>
      <c r="C523" s="16"/>
      <c r="D523" s="16"/>
      <c r="E523" s="16"/>
      <c r="F523" s="16"/>
      <c r="G523" s="16"/>
      <c r="H523" s="16"/>
      <c r="I523" s="16"/>
      <c r="J523" s="16"/>
      <c r="K523" s="16"/>
      <c r="L523" s="16"/>
      <c r="M523" s="16"/>
      <c r="N523" s="16"/>
      <c r="O523" s="16"/>
      <c r="P523" s="16"/>
      <c r="Q523" s="16"/>
    </row>
    <row r="524" spans="2:17" ht="15.75" customHeight="1">
      <c r="B524" s="16"/>
      <c r="C524" s="16"/>
      <c r="D524" s="16"/>
      <c r="E524" s="16"/>
      <c r="F524" s="16"/>
      <c r="G524" s="16"/>
      <c r="H524" s="16"/>
      <c r="I524" s="16"/>
      <c r="J524" s="16"/>
      <c r="K524" s="16"/>
      <c r="L524" s="16"/>
      <c r="M524" s="16"/>
      <c r="N524" s="16"/>
      <c r="O524" s="16"/>
      <c r="P524" s="16"/>
      <c r="Q524" s="16"/>
    </row>
    <row r="525" spans="2:17" ht="15.75" customHeight="1">
      <c r="B525" s="16"/>
      <c r="C525" s="16"/>
      <c r="D525" s="16"/>
      <c r="E525" s="16"/>
      <c r="F525" s="16"/>
      <c r="G525" s="16"/>
      <c r="H525" s="16"/>
      <c r="I525" s="16"/>
      <c r="J525" s="16"/>
      <c r="K525" s="16"/>
      <c r="L525" s="16"/>
      <c r="M525" s="16"/>
      <c r="N525" s="16"/>
      <c r="O525" s="16"/>
      <c r="P525" s="16"/>
      <c r="Q525" s="16"/>
    </row>
    <row r="526" spans="2:17" ht="15.75" customHeight="1">
      <c r="B526" s="16"/>
      <c r="C526" s="16"/>
      <c r="D526" s="16"/>
      <c r="E526" s="16"/>
      <c r="F526" s="16"/>
      <c r="G526" s="16"/>
      <c r="H526" s="16"/>
      <c r="I526" s="16"/>
      <c r="J526" s="16"/>
      <c r="K526" s="16"/>
      <c r="L526" s="16"/>
      <c r="M526" s="16"/>
      <c r="N526" s="16"/>
      <c r="O526" s="16"/>
      <c r="P526" s="16"/>
      <c r="Q526" s="16"/>
    </row>
    <row r="527" spans="2:17" ht="15.75" customHeight="1">
      <c r="B527" s="16"/>
      <c r="C527" s="16"/>
      <c r="D527" s="16"/>
      <c r="E527" s="16"/>
      <c r="F527" s="16"/>
      <c r="G527" s="16"/>
      <c r="H527" s="16"/>
      <c r="I527" s="16"/>
      <c r="J527" s="16"/>
      <c r="K527" s="16"/>
      <c r="L527" s="16"/>
      <c r="M527" s="16"/>
      <c r="N527" s="16"/>
      <c r="O527" s="16"/>
      <c r="P527" s="16"/>
      <c r="Q527" s="16"/>
    </row>
    <row r="528" spans="2:17" ht="15.75" customHeight="1">
      <c r="B528" s="16"/>
      <c r="C528" s="16"/>
      <c r="D528" s="16"/>
      <c r="E528" s="16"/>
      <c r="F528" s="16"/>
      <c r="G528" s="16"/>
      <c r="H528" s="16"/>
      <c r="I528" s="16"/>
      <c r="J528" s="16"/>
      <c r="K528" s="16"/>
      <c r="L528" s="16"/>
      <c r="M528" s="16"/>
      <c r="N528" s="16"/>
      <c r="O528" s="16"/>
      <c r="P528" s="16"/>
      <c r="Q528" s="16"/>
    </row>
    <row r="529" spans="2:17" ht="15.75" customHeight="1">
      <c r="B529" s="16"/>
      <c r="C529" s="16"/>
      <c r="D529" s="16"/>
      <c r="E529" s="16"/>
      <c r="F529" s="16"/>
      <c r="G529" s="16"/>
      <c r="H529" s="16"/>
      <c r="I529" s="16"/>
      <c r="J529" s="16"/>
      <c r="K529" s="16"/>
      <c r="L529" s="16"/>
      <c r="M529" s="16"/>
      <c r="N529" s="16"/>
      <c r="O529" s="16"/>
      <c r="P529" s="16"/>
      <c r="Q529" s="16"/>
    </row>
    <row r="530" spans="2:17" ht="15.75" customHeight="1">
      <c r="B530" s="16"/>
      <c r="C530" s="16"/>
      <c r="D530" s="16"/>
      <c r="E530" s="16"/>
      <c r="F530" s="16"/>
      <c r="G530" s="16"/>
      <c r="H530" s="16"/>
      <c r="I530" s="16"/>
      <c r="J530" s="16"/>
      <c r="K530" s="16"/>
      <c r="L530" s="16"/>
      <c r="M530" s="16"/>
      <c r="N530" s="16"/>
      <c r="O530" s="16"/>
      <c r="P530" s="16"/>
      <c r="Q530" s="16"/>
    </row>
    <row r="531" spans="2:17" ht="15.75" customHeight="1">
      <c r="B531" s="16"/>
      <c r="C531" s="16"/>
      <c r="D531" s="16"/>
      <c r="E531" s="16"/>
      <c r="F531" s="16"/>
      <c r="G531" s="16"/>
      <c r="H531" s="16"/>
      <c r="I531" s="16"/>
      <c r="J531" s="16"/>
      <c r="K531" s="16"/>
      <c r="L531" s="16"/>
      <c r="M531" s="16"/>
      <c r="N531" s="16"/>
      <c r="O531" s="16"/>
      <c r="P531" s="16"/>
      <c r="Q531" s="16"/>
    </row>
    <row r="532" spans="2:17" ht="15.75" customHeight="1">
      <c r="B532" s="16"/>
      <c r="C532" s="16"/>
      <c r="D532" s="16"/>
      <c r="E532" s="16"/>
      <c r="F532" s="16"/>
      <c r="G532" s="16"/>
      <c r="H532" s="16"/>
      <c r="I532" s="16"/>
      <c r="J532" s="16"/>
      <c r="K532" s="16"/>
      <c r="L532" s="16"/>
      <c r="M532" s="16"/>
      <c r="N532" s="16"/>
      <c r="O532" s="16"/>
      <c r="P532" s="16"/>
      <c r="Q532" s="16"/>
    </row>
    <row r="533" spans="2:17" ht="15.75" customHeight="1">
      <c r="B533" s="16"/>
      <c r="C533" s="16"/>
      <c r="D533" s="16"/>
      <c r="E533" s="16"/>
      <c r="F533" s="16"/>
      <c r="G533" s="16"/>
      <c r="H533" s="16"/>
      <c r="I533" s="16"/>
      <c r="J533" s="16"/>
      <c r="K533" s="16"/>
      <c r="L533" s="16"/>
      <c r="M533" s="16"/>
      <c r="N533" s="16"/>
      <c r="O533" s="16"/>
      <c r="P533" s="16"/>
      <c r="Q533" s="16"/>
    </row>
    <row r="534" spans="2:17" ht="15.75" customHeight="1">
      <c r="B534" s="16"/>
      <c r="C534" s="16"/>
      <c r="D534" s="16"/>
      <c r="E534" s="16"/>
      <c r="F534" s="16"/>
      <c r="G534" s="16"/>
      <c r="H534" s="16"/>
      <c r="I534" s="16"/>
      <c r="J534" s="16"/>
      <c r="K534" s="16"/>
      <c r="L534" s="16"/>
      <c r="M534" s="16"/>
      <c r="N534" s="16"/>
      <c r="O534" s="16"/>
      <c r="P534" s="16"/>
      <c r="Q534" s="16"/>
    </row>
    <row r="535" spans="2:17" ht="15.75" customHeight="1">
      <c r="B535" s="16"/>
      <c r="C535" s="16"/>
      <c r="D535" s="16"/>
      <c r="E535" s="16"/>
      <c r="F535" s="16"/>
      <c r="G535" s="16"/>
      <c r="H535" s="16"/>
      <c r="I535" s="16"/>
      <c r="J535" s="16"/>
      <c r="K535" s="16"/>
      <c r="L535" s="16"/>
      <c r="M535" s="16"/>
      <c r="N535" s="16"/>
      <c r="O535" s="16"/>
      <c r="P535" s="16"/>
      <c r="Q535" s="16"/>
    </row>
    <row r="536" spans="2:17" ht="15.75" customHeight="1">
      <c r="B536" s="16"/>
      <c r="C536" s="16"/>
      <c r="D536" s="16"/>
      <c r="E536" s="16"/>
      <c r="F536" s="16"/>
      <c r="G536" s="16"/>
      <c r="H536" s="16"/>
      <c r="I536" s="16"/>
      <c r="J536" s="16"/>
      <c r="K536" s="16"/>
      <c r="L536" s="16"/>
      <c r="M536" s="16"/>
      <c r="N536" s="16"/>
      <c r="O536" s="16"/>
      <c r="P536" s="16"/>
      <c r="Q536" s="16"/>
    </row>
    <row r="537" spans="2:17" ht="15.75" customHeight="1">
      <c r="B537" s="16"/>
      <c r="C537" s="16"/>
      <c r="D537" s="16"/>
      <c r="E537" s="16"/>
      <c r="F537" s="16"/>
      <c r="G537" s="16"/>
      <c r="H537" s="16"/>
      <c r="I537" s="16"/>
      <c r="J537" s="16"/>
      <c r="K537" s="16"/>
      <c r="L537" s="16"/>
      <c r="M537" s="16"/>
      <c r="N537" s="16"/>
      <c r="O537" s="16"/>
      <c r="P537" s="16"/>
      <c r="Q537" s="16"/>
    </row>
    <row r="538" spans="2:17" ht="15.75" customHeight="1">
      <c r="B538" s="16"/>
      <c r="C538" s="16"/>
      <c r="D538" s="16"/>
      <c r="E538" s="16"/>
      <c r="F538" s="16"/>
      <c r="G538" s="16"/>
      <c r="H538" s="16"/>
      <c r="I538" s="16"/>
      <c r="J538" s="16"/>
      <c r="K538" s="16"/>
      <c r="L538" s="16"/>
      <c r="M538" s="16"/>
      <c r="N538" s="16"/>
      <c r="O538" s="16"/>
      <c r="P538" s="16"/>
      <c r="Q538" s="16"/>
    </row>
    <row r="539" spans="2:17" ht="15.75" customHeight="1">
      <c r="B539" s="16"/>
      <c r="C539" s="16"/>
      <c r="D539" s="16"/>
      <c r="E539" s="16"/>
      <c r="F539" s="16"/>
      <c r="G539" s="16"/>
      <c r="H539" s="16"/>
      <c r="I539" s="16"/>
      <c r="J539" s="16"/>
      <c r="K539" s="16"/>
      <c r="L539" s="16"/>
      <c r="M539" s="16"/>
      <c r="N539" s="16"/>
      <c r="O539" s="16"/>
      <c r="P539" s="16"/>
      <c r="Q539" s="16"/>
    </row>
    <row r="540" spans="2:17" ht="15.75" customHeight="1">
      <c r="B540" s="16"/>
      <c r="C540" s="16"/>
      <c r="D540" s="16"/>
      <c r="E540" s="16"/>
      <c r="F540" s="16"/>
      <c r="G540" s="16"/>
      <c r="H540" s="16"/>
      <c r="I540" s="16"/>
      <c r="J540" s="16"/>
      <c r="K540" s="16"/>
      <c r="L540" s="16"/>
      <c r="M540" s="16"/>
      <c r="N540" s="16"/>
      <c r="O540" s="16"/>
      <c r="P540" s="16"/>
      <c r="Q540" s="16"/>
    </row>
    <row r="541" spans="2:17" ht="15.75" customHeight="1">
      <c r="B541" s="16"/>
      <c r="C541" s="16"/>
      <c r="D541" s="16"/>
      <c r="E541" s="16"/>
      <c r="F541" s="16"/>
      <c r="G541" s="16"/>
      <c r="H541" s="16"/>
      <c r="I541" s="16"/>
      <c r="J541" s="16"/>
      <c r="K541" s="16"/>
      <c r="L541" s="16"/>
      <c r="M541" s="16"/>
      <c r="N541" s="16"/>
      <c r="O541" s="16"/>
      <c r="P541" s="16"/>
      <c r="Q541" s="16"/>
    </row>
    <row r="542" spans="2:17" ht="15.75" customHeight="1">
      <c r="B542" s="16"/>
      <c r="C542" s="16"/>
      <c r="D542" s="16"/>
      <c r="E542" s="16"/>
      <c r="F542" s="16"/>
      <c r="G542" s="16"/>
      <c r="H542" s="16"/>
      <c r="I542" s="16"/>
      <c r="J542" s="16"/>
      <c r="K542" s="16"/>
      <c r="L542" s="16"/>
      <c r="M542" s="16"/>
      <c r="N542" s="16"/>
      <c r="O542" s="16"/>
      <c r="P542" s="16"/>
      <c r="Q542" s="16"/>
    </row>
    <row r="543" spans="2:17" ht="15.75" customHeight="1">
      <c r="B543" s="16"/>
      <c r="C543" s="16"/>
      <c r="D543" s="16"/>
      <c r="E543" s="16"/>
      <c r="F543" s="16"/>
      <c r="G543" s="16"/>
      <c r="H543" s="16"/>
      <c r="I543" s="16"/>
      <c r="J543" s="16"/>
      <c r="K543" s="16"/>
      <c r="L543" s="16"/>
      <c r="M543" s="16"/>
      <c r="N543" s="16"/>
      <c r="O543" s="16"/>
      <c r="P543" s="16"/>
      <c r="Q543" s="16"/>
    </row>
    <row r="544" spans="2:17" ht="15.75" customHeight="1">
      <c r="B544" s="16"/>
      <c r="C544" s="16"/>
      <c r="D544" s="16"/>
      <c r="E544" s="16"/>
      <c r="F544" s="16"/>
      <c r="G544" s="16"/>
      <c r="H544" s="16"/>
      <c r="I544" s="16"/>
      <c r="J544" s="16"/>
      <c r="K544" s="16"/>
      <c r="L544" s="16"/>
      <c r="M544" s="16"/>
      <c r="N544" s="16"/>
      <c r="O544" s="16"/>
      <c r="P544" s="16"/>
      <c r="Q544" s="16"/>
    </row>
    <row r="545" spans="2:17" ht="15.75" customHeight="1">
      <c r="B545" s="16"/>
      <c r="C545" s="16"/>
      <c r="D545" s="16"/>
      <c r="E545" s="16"/>
      <c r="F545" s="16"/>
      <c r="G545" s="16"/>
      <c r="H545" s="16"/>
      <c r="I545" s="16"/>
      <c r="J545" s="16"/>
      <c r="K545" s="16"/>
      <c r="L545" s="16"/>
      <c r="M545" s="16"/>
      <c r="N545" s="16"/>
      <c r="O545" s="16"/>
      <c r="P545" s="16"/>
      <c r="Q545" s="16"/>
    </row>
    <row r="546" spans="2:17" ht="15.75" customHeight="1">
      <c r="B546" s="16"/>
      <c r="C546" s="16"/>
      <c r="D546" s="16"/>
      <c r="E546" s="16"/>
      <c r="F546" s="16"/>
      <c r="G546" s="16"/>
      <c r="H546" s="16"/>
      <c r="I546" s="16"/>
      <c r="J546" s="16"/>
      <c r="K546" s="16"/>
      <c r="L546" s="16"/>
      <c r="M546" s="16"/>
      <c r="N546" s="16"/>
      <c r="O546" s="16"/>
      <c r="P546" s="16"/>
      <c r="Q546" s="16"/>
    </row>
    <row r="547" spans="2:17" ht="15.75" customHeight="1">
      <c r="B547" s="16"/>
      <c r="C547" s="16"/>
      <c r="D547" s="16"/>
      <c r="E547" s="16"/>
      <c r="F547" s="16"/>
      <c r="G547" s="16"/>
      <c r="H547" s="16"/>
      <c r="I547" s="16"/>
      <c r="J547" s="16"/>
      <c r="K547" s="16"/>
      <c r="L547" s="16"/>
      <c r="M547" s="16"/>
      <c r="N547" s="16"/>
      <c r="O547" s="16"/>
      <c r="P547" s="16"/>
      <c r="Q547" s="16"/>
    </row>
    <row r="548" spans="2:17" ht="15.75" customHeight="1">
      <c r="B548" s="16"/>
      <c r="C548" s="16"/>
      <c r="D548" s="16"/>
      <c r="E548" s="16"/>
      <c r="F548" s="16"/>
      <c r="G548" s="16"/>
      <c r="H548" s="16"/>
      <c r="I548" s="16"/>
      <c r="J548" s="16"/>
      <c r="K548" s="16"/>
      <c r="L548" s="16"/>
      <c r="M548" s="16"/>
      <c r="N548" s="16"/>
      <c r="O548" s="16"/>
      <c r="P548" s="16"/>
      <c r="Q548" s="16"/>
    </row>
    <row r="549" spans="2:17" ht="15.75" customHeight="1">
      <c r="B549" s="16"/>
      <c r="C549" s="16"/>
      <c r="D549" s="16"/>
      <c r="E549" s="16"/>
      <c r="F549" s="16"/>
      <c r="G549" s="16"/>
      <c r="H549" s="16"/>
      <c r="I549" s="16"/>
      <c r="J549" s="16"/>
      <c r="K549" s="16"/>
      <c r="L549" s="16"/>
      <c r="M549" s="16"/>
      <c r="N549" s="16"/>
      <c r="O549" s="16"/>
      <c r="P549" s="16"/>
      <c r="Q549" s="16"/>
    </row>
    <row r="550" spans="2:17" ht="15.75" customHeight="1">
      <c r="B550" s="16"/>
      <c r="C550" s="16"/>
      <c r="D550" s="16"/>
      <c r="E550" s="16"/>
      <c r="F550" s="16"/>
      <c r="G550" s="16"/>
      <c r="H550" s="16"/>
      <c r="I550" s="16"/>
      <c r="J550" s="16"/>
      <c r="K550" s="16"/>
      <c r="L550" s="16"/>
      <c r="M550" s="16"/>
      <c r="N550" s="16"/>
      <c r="O550" s="16"/>
      <c r="P550" s="16"/>
      <c r="Q550" s="16"/>
    </row>
    <row r="551" spans="2:17" ht="15.75" customHeight="1">
      <c r="B551" s="16"/>
      <c r="C551" s="16"/>
      <c r="D551" s="16"/>
      <c r="E551" s="16"/>
      <c r="F551" s="16"/>
      <c r="G551" s="16"/>
      <c r="H551" s="16"/>
      <c r="I551" s="16"/>
      <c r="J551" s="16"/>
      <c r="K551" s="16"/>
      <c r="L551" s="16"/>
      <c r="M551" s="16"/>
      <c r="N551" s="16"/>
      <c r="O551" s="16"/>
      <c r="P551" s="16"/>
      <c r="Q551" s="16"/>
    </row>
    <row r="552" spans="2:17" ht="15.75" customHeight="1">
      <c r="B552" s="16"/>
      <c r="C552" s="16"/>
      <c r="D552" s="16"/>
      <c r="E552" s="16"/>
      <c r="F552" s="16"/>
      <c r="G552" s="16"/>
      <c r="H552" s="16"/>
      <c r="I552" s="16"/>
      <c r="J552" s="16"/>
      <c r="K552" s="16"/>
      <c r="L552" s="16"/>
      <c r="M552" s="16"/>
      <c r="N552" s="16"/>
      <c r="O552" s="16"/>
      <c r="P552" s="16"/>
      <c r="Q552" s="16"/>
    </row>
    <row r="553" spans="2:17" ht="15.75" customHeight="1">
      <c r="B553" s="16"/>
      <c r="C553" s="16"/>
      <c r="D553" s="16"/>
      <c r="E553" s="16"/>
      <c r="F553" s="16"/>
      <c r="G553" s="16"/>
      <c r="H553" s="16"/>
      <c r="I553" s="16"/>
      <c r="J553" s="16"/>
      <c r="K553" s="16"/>
      <c r="L553" s="16"/>
      <c r="M553" s="16"/>
      <c r="N553" s="16"/>
      <c r="O553" s="16"/>
      <c r="P553" s="16"/>
      <c r="Q553" s="16"/>
    </row>
    <row r="554" spans="2:17" ht="15.75" customHeight="1">
      <c r="B554" s="16"/>
      <c r="C554" s="16"/>
      <c r="D554" s="16"/>
      <c r="E554" s="16"/>
      <c r="F554" s="16"/>
      <c r="G554" s="16"/>
      <c r="H554" s="16"/>
      <c r="I554" s="16"/>
      <c r="J554" s="16"/>
      <c r="K554" s="16"/>
      <c r="L554" s="16"/>
      <c r="M554" s="16"/>
      <c r="N554" s="16"/>
      <c r="O554" s="16"/>
      <c r="P554" s="16"/>
      <c r="Q554" s="16"/>
    </row>
    <row r="555" spans="2:17" ht="15.75" customHeight="1">
      <c r="B555" s="16"/>
      <c r="C555" s="16"/>
      <c r="D555" s="16"/>
      <c r="E555" s="16"/>
      <c r="F555" s="16"/>
      <c r="G555" s="16"/>
      <c r="H555" s="16"/>
      <c r="I555" s="16"/>
      <c r="J555" s="16"/>
      <c r="K555" s="16"/>
      <c r="L555" s="16"/>
      <c r="M555" s="16"/>
      <c r="N555" s="16"/>
      <c r="O555" s="16"/>
      <c r="P555" s="16"/>
      <c r="Q555" s="16"/>
    </row>
    <row r="556" spans="2:17" ht="15.75" customHeight="1">
      <c r="B556" s="16"/>
      <c r="C556" s="16"/>
      <c r="D556" s="16"/>
      <c r="E556" s="16"/>
      <c r="F556" s="16"/>
      <c r="G556" s="16"/>
      <c r="H556" s="16"/>
      <c r="I556" s="16"/>
      <c r="J556" s="16"/>
      <c r="K556" s="16"/>
      <c r="L556" s="16"/>
      <c r="M556" s="16"/>
      <c r="N556" s="16"/>
      <c r="O556" s="16"/>
      <c r="P556" s="16"/>
      <c r="Q556" s="16"/>
    </row>
    <row r="557" spans="2:17" ht="15.75" customHeight="1">
      <c r="B557" s="16"/>
      <c r="C557" s="16"/>
      <c r="D557" s="16"/>
      <c r="E557" s="16"/>
      <c r="F557" s="16"/>
      <c r="G557" s="16"/>
      <c r="H557" s="16"/>
      <c r="I557" s="16"/>
      <c r="J557" s="16"/>
      <c r="K557" s="16"/>
      <c r="L557" s="16"/>
      <c r="M557" s="16"/>
      <c r="N557" s="16"/>
      <c r="O557" s="16"/>
      <c r="P557" s="16"/>
      <c r="Q557" s="16"/>
    </row>
    <row r="558" spans="2:17" ht="15.75" customHeight="1">
      <c r="B558" s="16"/>
      <c r="C558" s="16"/>
      <c r="D558" s="16"/>
      <c r="E558" s="16"/>
      <c r="F558" s="16"/>
      <c r="G558" s="16"/>
      <c r="H558" s="16"/>
      <c r="I558" s="16"/>
      <c r="J558" s="16"/>
      <c r="K558" s="16"/>
      <c r="L558" s="16"/>
      <c r="M558" s="16"/>
      <c r="N558" s="16"/>
      <c r="O558" s="16"/>
      <c r="P558" s="16"/>
      <c r="Q558" s="16"/>
    </row>
    <row r="559" spans="2:17" ht="15.75" customHeight="1">
      <c r="B559" s="16"/>
      <c r="C559" s="16"/>
      <c r="D559" s="16"/>
      <c r="E559" s="16"/>
      <c r="F559" s="16"/>
      <c r="G559" s="16"/>
      <c r="H559" s="16"/>
      <c r="I559" s="16"/>
      <c r="J559" s="16"/>
      <c r="K559" s="16"/>
      <c r="L559" s="16"/>
      <c r="M559" s="16"/>
      <c r="N559" s="16"/>
      <c r="O559" s="16"/>
      <c r="P559" s="16"/>
      <c r="Q559" s="16"/>
    </row>
    <row r="560" spans="2:17" ht="15.75" customHeight="1">
      <c r="B560" s="16"/>
      <c r="C560" s="16"/>
      <c r="D560" s="16"/>
      <c r="E560" s="16"/>
      <c r="F560" s="16"/>
      <c r="G560" s="16"/>
      <c r="H560" s="16"/>
      <c r="I560" s="16"/>
      <c r="J560" s="16"/>
      <c r="K560" s="16"/>
      <c r="L560" s="16"/>
      <c r="M560" s="16"/>
      <c r="N560" s="16"/>
      <c r="O560" s="16"/>
      <c r="P560" s="16"/>
      <c r="Q560" s="16"/>
    </row>
    <row r="561" spans="2:17" ht="15.75" customHeight="1">
      <c r="B561" s="16"/>
      <c r="C561" s="16"/>
      <c r="D561" s="16"/>
      <c r="E561" s="16"/>
      <c r="F561" s="16"/>
      <c r="G561" s="16"/>
      <c r="H561" s="16"/>
      <c r="I561" s="16"/>
      <c r="J561" s="16"/>
      <c r="K561" s="16"/>
      <c r="L561" s="16"/>
      <c r="M561" s="16"/>
      <c r="N561" s="16"/>
      <c r="O561" s="16"/>
      <c r="P561" s="16"/>
      <c r="Q561" s="16"/>
    </row>
    <row r="562" spans="2:17" ht="15.75" customHeight="1">
      <c r="B562" s="16"/>
      <c r="C562" s="16"/>
      <c r="D562" s="16"/>
      <c r="E562" s="16"/>
      <c r="F562" s="16"/>
      <c r="G562" s="16"/>
      <c r="H562" s="16"/>
      <c r="I562" s="16"/>
      <c r="J562" s="16"/>
      <c r="K562" s="16"/>
      <c r="L562" s="16"/>
      <c r="M562" s="16"/>
      <c r="N562" s="16"/>
      <c r="O562" s="16"/>
      <c r="P562" s="16"/>
      <c r="Q562" s="16"/>
    </row>
    <row r="563" spans="2:17" ht="15.75" customHeight="1">
      <c r="B563" s="16"/>
      <c r="C563" s="16"/>
      <c r="D563" s="16"/>
      <c r="E563" s="16"/>
      <c r="F563" s="16"/>
      <c r="G563" s="16"/>
      <c r="H563" s="16"/>
      <c r="I563" s="16"/>
      <c r="J563" s="16"/>
      <c r="K563" s="16"/>
      <c r="L563" s="16"/>
      <c r="M563" s="16"/>
      <c r="N563" s="16"/>
      <c r="O563" s="16"/>
      <c r="P563" s="16"/>
      <c r="Q563" s="16"/>
    </row>
    <row r="564" spans="2:17" ht="15.75" customHeight="1">
      <c r="B564" s="16"/>
      <c r="C564" s="16"/>
      <c r="D564" s="16"/>
      <c r="E564" s="16"/>
      <c r="F564" s="16"/>
      <c r="G564" s="16"/>
      <c r="H564" s="16"/>
      <c r="I564" s="16"/>
      <c r="J564" s="16"/>
      <c r="K564" s="16"/>
      <c r="L564" s="16"/>
      <c r="M564" s="16"/>
      <c r="N564" s="16"/>
      <c r="O564" s="16"/>
      <c r="P564" s="16"/>
      <c r="Q564" s="16"/>
    </row>
    <row r="565" spans="2:17" ht="15.75" customHeight="1">
      <c r="B565" s="16"/>
      <c r="C565" s="16"/>
      <c r="D565" s="16"/>
      <c r="E565" s="16"/>
      <c r="F565" s="16"/>
      <c r="G565" s="16"/>
      <c r="H565" s="16"/>
      <c r="I565" s="16"/>
      <c r="J565" s="16"/>
      <c r="K565" s="16"/>
      <c r="L565" s="16"/>
      <c r="M565" s="16"/>
      <c r="N565" s="16"/>
      <c r="O565" s="16"/>
      <c r="P565" s="16"/>
      <c r="Q565" s="16"/>
    </row>
    <row r="566" spans="2:17" ht="15.75" customHeight="1">
      <c r="B566" s="16"/>
      <c r="C566" s="16"/>
      <c r="D566" s="16"/>
      <c r="E566" s="16"/>
      <c r="F566" s="16"/>
      <c r="G566" s="16"/>
      <c r="H566" s="16"/>
      <c r="I566" s="16"/>
      <c r="J566" s="16"/>
      <c r="K566" s="16"/>
      <c r="L566" s="16"/>
      <c r="M566" s="16"/>
      <c r="N566" s="16"/>
      <c r="O566" s="16"/>
      <c r="P566" s="16"/>
      <c r="Q566" s="16"/>
    </row>
    <row r="567" spans="2:17" ht="15.75" customHeight="1">
      <c r="B567" s="16"/>
      <c r="C567" s="16"/>
      <c r="D567" s="16"/>
      <c r="E567" s="16"/>
      <c r="F567" s="16"/>
      <c r="G567" s="16"/>
      <c r="H567" s="16"/>
      <c r="I567" s="16"/>
      <c r="J567" s="16"/>
      <c r="K567" s="16"/>
      <c r="L567" s="16"/>
      <c r="M567" s="16"/>
      <c r="N567" s="16"/>
      <c r="O567" s="16"/>
      <c r="P567" s="16"/>
      <c r="Q567" s="16"/>
    </row>
    <row r="568" spans="2:17" ht="15.75" customHeight="1">
      <c r="B568" s="16"/>
      <c r="C568" s="16"/>
      <c r="D568" s="16"/>
      <c r="E568" s="16"/>
      <c r="F568" s="16"/>
      <c r="G568" s="16"/>
      <c r="H568" s="16"/>
      <c r="I568" s="16"/>
      <c r="J568" s="16"/>
      <c r="K568" s="16"/>
      <c r="L568" s="16"/>
      <c r="M568" s="16"/>
      <c r="N568" s="16"/>
      <c r="O568" s="16"/>
      <c r="P568" s="16"/>
      <c r="Q568" s="16"/>
    </row>
    <row r="569" spans="2:17" ht="15.75" customHeight="1">
      <c r="B569" s="16"/>
      <c r="C569" s="16"/>
      <c r="D569" s="16"/>
      <c r="E569" s="16"/>
      <c r="F569" s="16"/>
      <c r="G569" s="16"/>
      <c r="H569" s="16"/>
      <c r="I569" s="16"/>
      <c r="J569" s="16"/>
      <c r="K569" s="16"/>
      <c r="L569" s="16"/>
      <c r="M569" s="16"/>
      <c r="N569" s="16"/>
      <c r="O569" s="16"/>
      <c r="P569" s="16"/>
      <c r="Q569" s="16"/>
    </row>
    <row r="570" spans="2:17" ht="15.75" customHeight="1">
      <c r="B570" s="16"/>
      <c r="C570" s="16"/>
      <c r="D570" s="16"/>
      <c r="E570" s="16"/>
      <c r="F570" s="16"/>
      <c r="G570" s="16"/>
      <c r="H570" s="16"/>
      <c r="I570" s="16"/>
      <c r="J570" s="16"/>
      <c r="K570" s="16"/>
      <c r="L570" s="16"/>
      <c r="M570" s="16"/>
      <c r="N570" s="16"/>
      <c r="O570" s="16"/>
      <c r="P570" s="16"/>
      <c r="Q570" s="16"/>
    </row>
    <row r="571" spans="2:17" ht="15.75" customHeight="1">
      <c r="B571" s="16"/>
      <c r="C571" s="16"/>
      <c r="D571" s="16"/>
      <c r="E571" s="16"/>
      <c r="F571" s="16"/>
      <c r="G571" s="16"/>
      <c r="H571" s="16"/>
      <c r="I571" s="16"/>
      <c r="J571" s="16"/>
      <c r="K571" s="16"/>
      <c r="L571" s="16"/>
      <c r="M571" s="16"/>
      <c r="N571" s="16"/>
      <c r="O571" s="16"/>
      <c r="P571" s="16"/>
      <c r="Q571" s="16"/>
    </row>
    <row r="572" spans="2:17" ht="15.75" customHeight="1">
      <c r="B572" s="16"/>
      <c r="C572" s="16"/>
      <c r="D572" s="16"/>
      <c r="E572" s="16"/>
      <c r="F572" s="16"/>
      <c r="G572" s="16"/>
      <c r="H572" s="16"/>
      <c r="I572" s="16"/>
      <c r="J572" s="16"/>
      <c r="K572" s="16"/>
      <c r="L572" s="16"/>
      <c r="M572" s="16"/>
      <c r="N572" s="16"/>
      <c r="O572" s="16"/>
      <c r="P572" s="16"/>
      <c r="Q572" s="16"/>
    </row>
    <row r="573" spans="2:17" ht="15.75" customHeight="1">
      <c r="B573" s="16"/>
      <c r="C573" s="16"/>
      <c r="D573" s="16"/>
      <c r="E573" s="16"/>
      <c r="F573" s="16"/>
      <c r="G573" s="16"/>
      <c r="H573" s="16"/>
      <c r="I573" s="16"/>
      <c r="J573" s="16"/>
      <c r="K573" s="16"/>
      <c r="L573" s="16"/>
      <c r="M573" s="16"/>
      <c r="N573" s="16"/>
      <c r="O573" s="16"/>
      <c r="P573" s="16"/>
      <c r="Q573" s="16"/>
    </row>
    <row r="574" spans="2:17" ht="15.75" customHeight="1">
      <c r="B574" s="16"/>
      <c r="C574" s="16"/>
      <c r="D574" s="16"/>
      <c r="E574" s="16"/>
      <c r="F574" s="16"/>
      <c r="G574" s="16"/>
      <c r="H574" s="16"/>
      <c r="I574" s="16"/>
      <c r="J574" s="16"/>
      <c r="K574" s="16"/>
      <c r="L574" s="16"/>
      <c r="M574" s="16"/>
      <c r="N574" s="16"/>
      <c r="O574" s="16"/>
      <c r="P574" s="16"/>
      <c r="Q574" s="16"/>
    </row>
    <row r="575" spans="2:17" ht="15.75" customHeight="1">
      <c r="B575" s="16"/>
      <c r="C575" s="16"/>
      <c r="D575" s="16"/>
      <c r="E575" s="16"/>
      <c r="F575" s="16"/>
      <c r="G575" s="16"/>
      <c r="H575" s="16"/>
      <c r="I575" s="16"/>
      <c r="J575" s="16"/>
      <c r="K575" s="16"/>
      <c r="L575" s="16"/>
      <c r="M575" s="16"/>
      <c r="N575" s="16"/>
      <c r="O575" s="16"/>
      <c r="P575" s="16"/>
      <c r="Q575" s="16"/>
    </row>
    <row r="576" spans="2:17" ht="15.75" customHeight="1">
      <c r="B576" s="16"/>
      <c r="C576" s="16"/>
      <c r="D576" s="16"/>
      <c r="E576" s="16"/>
      <c r="F576" s="16"/>
      <c r="G576" s="16"/>
      <c r="H576" s="16"/>
      <c r="I576" s="16"/>
      <c r="J576" s="16"/>
      <c r="K576" s="16"/>
      <c r="L576" s="16"/>
      <c r="M576" s="16"/>
      <c r="N576" s="16"/>
      <c r="O576" s="16"/>
      <c r="P576" s="16"/>
      <c r="Q576" s="16"/>
    </row>
    <row r="577" spans="2:17" ht="15.75" customHeight="1">
      <c r="B577" s="16"/>
      <c r="C577" s="16"/>
      <c r="D577" s="16"/>
      <c r="E577" s="16"/>
      <c r="F577" s="16"/>
      <c r="G577" s="16"/>
      <c r="H577" s="16"/>
      <c r="I577" s="16"/>
      <c r="J577" s="16"/>
      <c r="K577" s="16"/>
      <c r="L577" s="16"/>
      <c r="M577" s="16"/>
      <c r="N577" s="16"/>
      <c r="O577" s="16"/>
      <c r="P577" s="16"/>
      <c r="Q577" s="16"/>
    </row>
    <row r="578" spans="2:17" ht="15.75" customHeight="1">
      <c r="B578" s="16"/>
      <c r="C578" s="16"/>
      <c r="D578" s="16"/>
      <c r="E578" s="16"/>
      <c r="F578" s="16"/>
      <c r="G578" s="16"/>
      <c r="H578" s="16"/>
      <c r="I578" s="16"/>
      <c r="J578" s="16"/>
      <c r="K578" s="16"/>
      <c r="L578" s="16"/>
      <c r="M578" s="16"/>
      <c r="N578" s="16"/>
      <c r="O578" s="16"/>
      <c r="P578" s="16"/>
      <c r="Q578" s="16"/>
    </row>
    <row r="579" spans="2:17" ht="15.75" customHeight="1">
      <c r="B579" s="16"/>
      <c r="C579" s="16"/>
      <c r="D579" s="16"/>
      <c r="E579" s="16"/>
      <c r="F579" s="16"/>
      <c r="G579" s="16"/>
      <c r="H579" s="16"/>
      <c r="I579" s="16"/>
      <c r="J579" s="16"/>
      <c r="K579" s="16"/>
      <c r="L579" s="16"/>
      <c r="M579" s="16"/>
      <c r="N579" s="16"/>
      <c r="O579" s="16"/>
      <c r="P579" s="16"/>
      <c r="Q579" s="16"/>
    </row>
    <row r="580" spans="2:17" ht="15.75" customHeight="1">
      <c r="B580" s="16"/>
      <c r="C580" s="16"/>
      <c r="D580" s="16"/>
      <c r="E580" s="16"/>
      <c r="F580" s="16"/>
      <c r="G580" s="16"/>
      <c r="H580" s="16"/>
      <c r="I580" s="16"/>
      <c r="J580" s="16"/>
      <c r="K580" s="16"/>
      <c r="L580" s="16"/>
      <c r="M580" s="16"/>
      <c r="N580" s="16"/>
      <c r="O580" s="16"/>
      <c r="P580" s="16"/>
      <c r="Q580" s="16"/>
    </row>
    <row r="581" spans="2:17" ht="15.75" customHeight="1">
      <c r="B581" s="16"/>
      <c r="C581" s="16"/>
      <c r="D581" s="16"/>
      <c r="E581" s="16"/>
      <c r="F581" s="16"/>
      <c r="G581" s="16"/>
      <c r="H581" s="16"/>
      <c r="I581" s="16"/>
      <c r="J581" s="16"/>
      <c r="K581" s="16"/>
      <c r="L581" s="16"/>
      <c r="M581" s="16"/>
      <c r="N581" s="16"/>
      <c r="O581" s="16"/>
      <c r="P581" s="16"/>
      <c r="Q581" s="16"/>
    </row>
    <row r="582" spans="2:17" ht="15.75" customHeight="1">
      <c r="B582" s="16"/>
      <c r="C582" s="16"/>
      <c r="D582" s="16"/>
      <c r="E582" s="16"/>
      <c r="F582" s="16"/>
      <c r="G582" s="16"/>
      <c r="H582" s="16"/>
      <c r="I582" s="16"/>
      <c r="J582" s="16"/>
      <c r="K582" s="16"/>
      <c r="L582" s="16"/>
      <c r="M582" s="16"/>
      <c r="N582" s="16"/>
      <c r="O582" s="16"/>
      <c r="P582" s="16"/>
      <c r="Q582" s="16"/>
    </row>
    <row r="583" spans="2:17" ht="15.75" customHeight="1">
      <c r="B583" s="16"/>
      <c r="C583" s="16"/>
      <c r="D583" s="16"/>
      <c r="E583" s="16"/>
      <c r="F583" s="16"/>
      <c r="G583" s="16"/>
      <c r="H583" s="16"/>
      <c r="I583" s="16"/>
      <c r="J583" s="16"/>
      <c r="K583" s="16"/>
      <c r="L583" s="16"/>
      <c r="M583" s="16"/>
      <c r="N583" s="16"/>
      <c r="O583" s="16"/>
      <c r="P583" s="16"/>
      <c r="Q583" s="16"/>
    </row>
    <row r="584" spans="2:17" ht="15.75" customHeight="1">
      <c r="B584" s="16"/>
      <c r="C584" s="16"/>
      <c r="D584" s="16"/>
      <c r="E584" s="16"/>
      <c r="F584" s="16"/>
      <c r="G584" s="16"/>
      <c r="H584" s="16"/>
      <c r="I584" s="16"/>
      <c r="J584" s="16"/>
      <c r="K584" s="16"/>
      <c r="L584" s="16"/>
      <c r="M584" s="16"/>
      <c r="N584" s="16"/>
      <c r="O584" s="16"/>
      <c r="P584" s="16"/>
      <c r="Q584" s="16"/>
    </row>
    <row r="585" spans="2:17" ht="15.75" customHeight="1">
      <c r="B585" s="16"/>
      <c r="C585" s="16"/>
      <c r="D585" s="16"/>
      <c r="E585" s="16"/>
      <c r="F585" s="16"/>
      <c r="G585" s="16"/>
      <c r="H585" s="16"/>
      <c r="I585" s="16"/>
      <c r="J585" s="16"/>
      <c r="K585" s="16"/>
      <c r="L585" s="16"/>
      <c r="M585" s="16"/>
      <c r="N585" s="16"/>
      <c r="O585" s="16"/>
      <c r="P585" s="16"/>
      <c r="Q585" s="16"/>
    </row>
    <row r="586" spans="2:17" ht="15.75" customHeight="1">
      <c r="B586" s="16"/>
      <c r="C586" s="16"/>
      <c r="D586" s="16"/>
      <c r="E586" s="16"/>
      <c r="F586" s="16"/>
      <c r="G586" s="16"/>
      <c r="H586" s="16"/>
      <c r="I586" s="16"/>
      <c r="J586" s="16"/>
      <c r="K586" s="16"/>
      <c r="L586" s="16"/>
      <c r="M586" s="16"/>
      <c r="N586" s="16"/>
      <c r="O586" s="16"/>
      <c r="P586" s="16"/>
      <c r="Q586" s="16"/>
    </row>
    <row r="587" spans="2:17" ht="15.75" customHeight="1">
      <c r="B587" s="16"/>
      <c r="C587" s="16"/>
      <c r="D587" s="16"/>
      <c r="E587" s="16"/>
      <c r="F587" s="16"/>
      <c r="G587" s="16"/>
      <c r="H587" s="16"/>
      <c r="I587" s="16"/>
      <c r="J587" s="16"/>
      <c r="K587" s="16"/>
      <c r="L587" s="16"/>
      <c r="M587" s="16"/>
      <c r="N587" s="16"/>
      <c r="O587" s="16"/>
      <c r="P587" s="16"/>
      <c r="Q587" s="16"/>
    </row>
    <row r="588" spans="2:17" ht="15.75" customHeight="1">
      <c r="B588" s="16"/>
      <c r="C588" s="16"/>
      <c r="D588" s="16"/>
      <c r="E588" s="16"/>
      <c r="F588" s="16"/>
      <c r="G588" s="16"/>
      <c r="H588" s="16"/>
      <c r="I588" s="16"/>
      <c r="J588" s="16"/>
      <c r="K588" s="16"/>
      <c r="L588" s="16"/>
      <c r="M588" s="16"/>
      <c r="N588" s="16"/>
      <c r="O588" s="16"/>
      <c r="P588" s="16"/>
      <c r="Q588" s="16"/>
    </row>
    <row r="589" spans="2:17" ht="15.75" customHeight="1">
      <c r="B589" s="16"/>
      <c r="C589" s="16"/>
      <c r="D589" s="16"/>
      <c r="E589" s="16"/>
      <c r="F589" s="16"/>
      <c r="G589" s="16"/>
      <c r="H589" s="16"/>
      <c r="I589" s="16"/>
      <c r="J589" s="16"/>
      <c r="K589" s="16"/>
      <c r="L589" s="16"/>
      <c r="M589" s="16"/>
      <c r="N589" s="16"/>
      <c r="O589" s="16"/>
      <c r="P589" s="16"/>
      <c r="Q589" s="16"/>
    </row>
    <row r="590" spans="2:17" ht="15.75" customHeight="1">
      <c r="B590" s="16"/>
      <c r="C590" s="16"/>
      <c r="D590" s="16"/>
      <c r="E590" s="16"/>
      <c r="F590" s="16"/>
      <c r="G590" s="16"/>
      <c r="H590" s="16"/>
      <c r="I590" s="16"/>
      <c r="J590" s="16"/>
      <c r="K590" s="16"/>
      <c r="L590" s="16"/>
      <c r="M590" s="16"/>
      <c r="N590" s="16"/>
      <c r="O590" s="16"/>
      <c r="P590" s="16"/>
      <c r="Q590" s="16"/>
    </row>
    <row r="591" spans="2:17" ht="15.75" customHeight="1">
      <c r="B591" s="16"/>
      <c r="C591" s="16"/>
      <c r="D591" s="16"/>
      <c r="E591" s="16"/>
      <c r="F591" s="16"/>
      <c r="G591" s="16"/>
      <c r="H591" s="16"/>
      <c r="I591" s="16"/>
      <c r="J591" s="16"/>
      <c r="K591" s="16"/>
      <c r="L591" s="16"/>
      <c r="M591" s="16"/>
      <c r="N591" s="16"/>
      <c r="O591" s="16"/>
      <c r="P591" s="16"/>
      <c r="Q591" s="16"/>
    </row>
    <row r="592" spans="2:17" ht="15.75" customHeight="1">
      <c r="B592" s="16"/>
      <c r="C592" s="16"/>
      <c r="D592" s="16"/>
      <c r="E592" s="16"/>
      <c r="F592" s="16"/>
      <c r="G592" s="16"/>
      <c r="H592" s="16"/>
      <c r="I592" s="16"/>
      <c r="J592" s="16"/>
      <c r="K592" s="16"/>
      <c r="L592" s="16"/>
      <c r="M592" s="16"/>
      <c r="N592" s="16"/>
      <c r="O592" s="16"/>
      <c r="P592" s="16"/>
      <c r="Q592" s="16"/>
    </row>
    <row r="593" spans="2:17" ht="15.75" customHeight="1">
      <c r="B593" s="16"/>
      <c r="C593" s="16"/>
      <c r="D593" s="16"/>
      <c r="E593" s="16"/>
      <c r="F593" s="16"/>
      <c r="G593" s="16"/>
      <c r="H593" s="16"/>
      <c r="I593" s="16"/>
      <c r="J593" s="16"/>
      <c r="K593" s="16"/>
      <c r="L593" s="16"/>
      <c r="M593" s="16"/>
      <c r="N593" s="16"/>
      <c r="O593" s="16"/>
      <c r="P593" s="16"/>
      <c r="Q593" s="16"/>
    </row>
    <row r="594" spans="2:17" ht="15.75" customHeight="1">
      <c r="B594" s="16"/>
      <c r="C594" s="16"/>
      <c r="D594" s="16"/>
      <c r="E594" s="16"/>
      <c r="F594" s="16"/>
      <c r="G594" s="16"/>
      <c r="H594" s="16"/>
      <c r="I594" s="16"/>
      <c r="J594" s="16"/>
      <c r="K594" s="16"/>
      <c r="L594" s="16"/>
      <c r="M594" s="16"/>
      <c r="N594" s="16"/>
      <c r="O594" s="16"/>
      <c r="P594" s="16"/>
      <c r="Q594" s="16"/>
    </row>
    <row r="595" spans="2:17" ht="15.75" customHeight="1">
      <c r="B595" s="16"/>
      <c r="C595" s="16"/>
      <c r="D595" s="16"/>
      <c r="E595" s="16"/>
      <c r="F595" s="16"/>
      <c r="G595" s="16"/>
      <c r="H595" s="16"/>
      <c r="I595" s="16"/>
      <c r="J595" s="16"/>
      <c r="K595" s="16"/>
      <c r="L595" s="16"/>
      <c r="M595" s="16"/>
      <c r="N595" s="16"/>
      <c r="O595" s="16"/>
      <c r="P595" s="16"/>
      <c r="Q595" s="16"/>
    </row>
    <row r="596" spans="2:17" ht="15.75" customHeight="1">
      <c r="B596" s="16"/>
      <c r="C596" s="16"/>
      <c r="D596" s="16"/>
      <c r="E596" s="16"/>
      <c r="F596" s="16"/>
      <c r="G596" s="16"/>
      <c r="H596" s="16"/>
      <c r="I596" s="16"/>
      <c r="J596" s="16"/>
      <c r="K596" s="16"/>
      <c r="L596" s="16"/>
      <c r="M596" s="16"/>
      <c r="N596" s="16"/>
      <c r="O596" s="16"/>
      <c r="P596" s="16"/>
      <c r="Q596" s="16"/>
    </row>
    <row r="597" spans="2:17" ht="15.75" customHeight="1">
      <c r="B597" s="16"/>
      <c r="C597" s="16"/>
      <c r="D597" s="16"/>
      <c r="E597" s="16"/>
      <c r="F597" s="16"/>
      <c r="G597" s="16"/>
      <c r="H597" s="16"/>
      <c r="I597" s="16"/>
      <c r="J597" s="16"/>
      <c r="K597" s="16"/>
      <c r="L597" s="16"/>
      <c r="M597" s="16"/>
      <c r="N597" s="16"/>
      <c r="O597" s="16"/>
      <c r="P597" s="16"/>
      <c r="Q597" s="16"/>
    </row>
    <row r="598" spans="2:17" ht="15.75" customHeight="1">
      <c r="B598" s="16"/>
      <c r="C598" s="16"/>
      <c r="D598" s="16"/>
      <c r="E598" s="16"/>
      <c r="F598" s="16"/>
      <c r="G598" s="16"/>
      <c r="H598" s="16"/>
      <c r="I598" s="16"/>
      <c r="J598" s="16"/>
      <c r="K598" s="16"/>
      <c r="L598" s="16"/>
      <c r="M598" s="16"/>
      <c r="N598" s="16"/>
      <c r="O598" s="16"/>
      <c r="P598" s="16"/>
      <c r="Q598" s="16"/>
    </row>
    <row r="599" spans="2:17" ht="15.75" customHeight="1">
      <c r="B599" s="16"/>
      <c r="C599" s="16"/>
      <c r="D599" s="16"/>
      <c r="E599" s="16"/>
      <c r="F599" s="16"/>
      <c r="G599" s="16"/>
      <c r="H599" s="16"/>
      <c r="I599" s="16"/>
      <c r="J599" s="16"/>
      <c r="K599" s="16"/>
      <c r="L599" s="16"/>
      <c r="M599" s="16"/>
      <c r="N599" s="16"/>
      <c r="O599" s="16"/>
      <c r="P599" s="16"/>
      <c r="Q599" s="16"/>
    </row>
    <row r="600" spans="2:17" ht="15.75" customHeight="1">
      <c r="B600" s="16"/>
      <c r="C600" s="16"/>
      <c r="D600" s="16"/>
      <c r="E600" s="16"/>
      <c r="F600" s="16"/>
      <c r="G600" s="16"/>
      <c r="H600" s="16"/>
      <c r="I600" s="16"/>
      <c r="J600" s="16"/>
      <c r="K600" s="16"/>
      <c r="L600" s="16"/>
      <c r="M600" s="16"/>
      <c r="N600" s="16"/>
      <c r="O600" s="16"/>
      <c r="P600" s="16"/>
      <c r="Q600" s="16"/>
    </row>
    <row r="601" spans="2:17" ht="15.75" customHeight="1">
      <c r="B601" s="16"/>
      <c r="C601" s="16"/>
      <c r="D601" s="16"/>
      <c r="E601" s="16"/>
      <c r="F601" s="16"/>
      <c r="G601" s="16"/>
      <c r="H601" s="16"/>
      <c r="I601" s="16"/>
      <c r="J601" s="16"/>
      <c r="K601" s="16"/>
      <c r="L601" s="16"/>
      <c r="M601" s="16"/>
      <c r="N601" s="16"/>
      <c r="O601" s="16"/>
      <c r="P601" s="16"/>
      <c r="Q601" s="16"/>
    </row>
    <row r="602" spans="2:17" ht="15.75" customHeight="1">
      <c r="B602" s="16"/>
      <c r="C602" s="16"/>
      <c r="D602" s="16"/>
      <c r="E602" s="16"/>
      <c r="F602" s="16"/>
      <c r="G602" s="16"/>
      <c r="H602" s="16"/>
      <c r="I602" s="16"/>
      <c r="J602" s="16"/>
      <c r="K602" s="16"/>
      <c r="L602" s="16"/>
      <c r="M602" s="16"/>
      <c r="N602" s="16"/>
      <c r="O602" s="16"/>
      <c r="P602" s="16"/>
      <c r="Q602" s="16"/>
    </row>
    <row r="603" spans="2:17" ht="15.75" customHeight="1">
      <c r="B603" s="16"/>
      <c r="C603" s="16"/>
      <c r="D603" s="16"/>
      <c r="E603" s="16"/>
      <c r="F603" s="16"/>
      <c r="G603" s="16"/>
      <c r="H603" s="16"/>
      <c r="I603" s="16"/>
      <c r="J603" s="16"/>
      <c r="K603" s="16"/>
      <c r="L603" s="16"/>
      <c r="M603" s="16"/>
      <c r="N603" s="16"/>
      <c r="O603" s="16"/>
      <c r="P603" s="16"/>
      <c r="Q603" s="16"/>
    </row>
    <row r="604" spans="2:17" ht="15.75" customHeight="1">
      <c r="B604" s="16"/>
      <c r="C604" s="16"/>
      <c r="D604" s="16"/>
      <c r="E604" s="16"/>
      <c r="F604" s="16"/>
      <c r="G604" s="16"/>
      <c r="H604" s="16"/>
      <c r="I604" s="16"/>
      <c r="J604" s="16"/>
      <c r="K604" s="16"/>
      <c r="L604" s="16"/>
      <c r="M604" s="16"/>
      <c r="N604" s="16"/>
      <c r="O604" s="16"/>
      <c r="P604" s="16"/>
      <c r="Q604" s="16"/>
    </row>
    <row r="605" spans="2:17" ht="15.75" customHeight="1">
      <c r="B605" s="16"/>
      <c r="C605" s="16"/>
      <c r="D605" s="16"/>
      <c r="E605" s="16"/>
      <c r="F605" s="16"/>
      <c r="G605" s="16"/>
      <c r="H605" s="16"/>
      <c r="I605" s="16"/>
      <c r="J605" s="16"/>
      <c r="K605" s="16"/>
      <c r="L605" s="16"/>
      <c r="M605" s="16"/>
      <c r="N605" s="16"/>
      <c r="O605" s="16"/>
      <c r="P605" s="16"/>
      <c r="Q605" s="16"/>
    </row>
    <row r="606" spans="2:17" ht="15.75" customHeight="1">
      <c r="B606" s="16"/>
      <c r="C606" s="16"/>
      <c r="D606" s="16"/>
      <c r="E606" s="16"/>
      <c r="F606" s="16"/>
      <c r="G606" s="16"/>
      <c r="H606" s="16"/>
      <c r="I606" s="16"/>
      <c r="J606" s="16"/>
      <c r="K606" s="16"/>
      <c r="L606" s="16"/>
      <c r="M606" s="16"/>
      <c r="N606" s="16"/>
      <c r="O606" s="16"/>
      <c r="P606" s="16"/>
      <c r="Q606" s="16"/>
    </row>
    <row r="607" spans="2:17" ht="15.75" customHeight="1">
      <c r="B607" s="16"/>
      <c r="C607" s="16"/>
      <c r="D607" s="16"/>
      <c r="E607" s="16"/>
      <c r="F607" s="16"/>
      <c r="G607" s="16"/>
      <c r="H607" s="16"/>
      <c r="I607" s="16"/>
      <c r="J607" s="16"/>
      <c r="K607" s="16"/>
      <c r="L607" s="16"/>
      <c r="M607" s="16"/>
      <c r="N607" s="16"/>
      <c r="O607" s="16"/>
      <c r="P607" s="16"/>
      <c r="Q607" s="16"/>
    </row>
    <row r="608" spans="2:17" ht="15.75" customHeight="1">
      <c r="B608" s="16"/>
      <c r="C608" s="16"/>
      <c r="D608" s="16"/>
      <c r="E608" s="16"/>
      <c r="F608" s="16"/>
      <c r="G608" s="16"/>
      <c r="H608" s="16"/>
      <c r="I608" s="16"/>
      <c r="J608" s="16"/>
      <c r="K608" s="16"/>
      <c r="L608" s="16"/>
      <c r="M608" s="16"/>
      <c r="N608" s="16"/>
      <c r="O608" s="16"/>
      <c r="P608" s="16"/>
      <c r="Q608" s="16"/>
    </row>
    <row r="609" spans="2:17" ht="15.75" customHeight="1">
      <c r="B609" s="16"/>
      <c r="C609" s="16"/>
      <c r="D609" s="16"/>
      <c r="E609" s="16"/>
      <c r="F609" s="16"/>
      <c r="G609" s="16"/>
      <c r="H609" s="16"/>
      <c r="I609" s="16"/>
      <c r="J609" s="16"/>
      <c r="K609" s="16"/>
      <c r="L609" s="16"/>
      <c r="M609" s="16"/>
      <c r="N609" s="16"/>
      <c r="O609" s="16"/>
      <c r="P609" s="16"/>
      <c r="Q609" s="16"/>
    </row>
    <row r="610" spans="2:17" ht="15.75" customHeight="1">
      <c r="B610" s="16"/>
      <c r="C610" s="16"/>
      <c r="D610" s="16"/>
      <c r="E610" s="16"/>
      <c r="F610" s="16"/>
      <c r="G610" s="16"/>
      <c r="H610" s="16"/>
      <c r="I610" s="16"/>
      <c r="J610" s="16"/>
      <c r="K610" s="16"/>
      <c r="L610" s="16"/>
      <c r="M610" s="16"/>
      <c r="N610" s="16"/>
      <c r="O610" s="16"/>
      <c r="P610" s="16"/>
      <c r="Q610" s="16"/>
    </row>
    <row r="611" spans="2:17" ht="15.75" customHeight="1">
      <c r="B611" s="16"/>
      <c r="C611" s="16"/>
      <c r="D611" s="16"/>
      <c r="E611" s="16"/>
      <c r="F611" s="16"/>
      <c r="G611" s="16"/>
      <c r="H611" s="16"/>
      <c r="I611" s="16"/>
      <c r="J611" s="16"/>
      <c r="K611" s="16"/>
      <c r="L611" s="16"/>
      <c r="M611" s="16"/>
      <c r="N611" s="16"/>
      <c r="O611" s="16"/>
      <c r="P611" s="16"/>
      <c r="Q611" s="16"/>
    </row>
    <row r="612" spans="2:17" ht="15.75" customHeight="1">
      <c r="B612" s="16"/>
      <c r="C612" s="16"/>
      <c r="D612" s="16"/>
      <c r="E612" s="16"/>
      <c r="F612" s="16"/>
      <c r="G612" s="16"/>
      <c r="H612" s="16"/>
      <c r="I612" s="16"/>
      <c r="J612" s="16"/>
      <c r="K612" s="16"/>
      <c r="L612" s="16"/>
      <c r="M612" s="16"/>
      <c r="N612" s="16"/>
      <c r="O612" s="16"/>
      <c r="P612" s="16"/>
      <c r="Q612" s="16"/>
    </row>
    <row r="613" spans="2:17" ht="15.75" customHeight="1">
      <c r="B613" s="16"/>
      <c r="C613" s="16"/>
      <c r="D613" s="16"/>
      <c r="E613" s="16"/>
      <c r="F613" s="16"/>
      <c r="G613" s="16"/>
      <c r="H613" s="16"/>
      <c r="I613" s="16"/>
      <c r="J613" s="16"/>
      <c r="K613" s="16"/>
      <c r="L613" s="16"/>
      <c r="M613" s="16"/>
      <c r="N613" s="16"/>
      <c r="O613" s="16"/>
      <c r="P613" s="16"/>
      <c r="Q613" s="16"/>
    </row>
    <row r="614" spans="2:17" ht="15.75" customHeight="1">
      <c r="B614" s="16"/>
      <c r="C614" s="16"/>
      <c r="D614" s="16"/>
      <c r="E614" s="16"/>
      <c r="F614" s="16"/>
      <c r="G614" s="16"/>
      <c r="H614" s="16"/>
      <c r="I614" s="16"/>
      <c r="J614" s="16"/>
      <c r="K614" s="16"/>
      <c r="L614" s="16"/>
      <c r="M614" s="16"/>
      <c r="N614" s="16"/>
      <c r="O614" s="16"/>
      <c r="P614" s="16"/>
      <c r="Q614" s="16"/>
    </row>
    <row r="615" spans="2:17" ht="15.75" customHeight="1">
      <c r="B615" s="16"/>
      <c r="C615" s="16"/>
      <c r="D615" s="16"/>
      <c r="E615" s="16"/>
      <c r="F615" s="16"/>
      <c r="G615" s="16"/>
      <c r="H615" s="16"/>
      <c r="I615" s="16"/>
      <c r="J615" s="16"/>
      <c r="K615" s="16"/>
      <c r="L615" s="16"/>
      <c r="M615" s="16"/>
      <c r="N615" s="16"/>
      <c r="O615" s="16"/>
      <c r="P615" s="16"/>
      <c r="Q615" s="16"/>
    </row>
    <row r="616" spans="2:17" ht="15.75" customHeight="1">
      <c r="B616" s="16"/>
      <c r="C616" s="16"/>
      <c r="D616" s="16"/>
      <c r="E616" s="16"/>
      <c r="F616" s="16"/>
      <c r="G616" s="16"/>
      <c r="H616" s="16"/>
      <c r="I616" s="16"/>
      <c r="J616" s="16"/>
      <c r="K616" s="16"/>
      <c r="L616" s="16"/>
      <c r="M616" s="16"/>
      <c r="N616" s="16"/>
      <c r="O616" s="16"/>
      <c r="P616" s="16"/>
      <c r="Q616" s="16"/>
    </row>
    <row r="617" spans="2:17" ht="15.75" customHeight="1">
      <c r="B617" s="16"/>
      <c r="C617" s="16"/>
      <c r="D617" s="16"/>
      <c r="E617" s="16"/>
      <c r="F617" s="16"/>
      <c r="G617" s="16"/>
      <c r="H617" s="16"/>
      <c r="I617" s="16"/>
      <c r="J617" s="16"/>
      <c r="K617" s="16"/>
      <c r="L617" s="16"/>
      <c r="M617" s="16"/>
      <c r="N617" s="16"/>
      <c r="O617" s="16"/>
      <c r="P617" s="16"/>
      <c r="Q617" s="16"/>
    </row>
    <row r="618" spans="2:17" ht="15.75" customHeight="1">
      <c r="B618" s="16"/>
      <c r="C618" s="16"/>
      <c r="D618" s="16"/>
      <c r="E618" s="16"/>
      <c r="F618" s="16"/>
      <c r="G618" s="16"/>
      <c r="H618" s="16"/>
      <c r="I618" s="16"/>
      <c r="J618" s="16"/>
      <c r="K618" s="16"/>
      <c r="L618" s="16"/>
      <c r="M618" s="16"/>
      <c r="N618" s="16"/>
      <c r="O618" s="16"/>
      <c r="P618" s="16"/>
      <c r="Q618" s="16"/>
    </row>
    <row r="619" spans="2:17" ht="15.75" customHeight="1">
      <c r="B619" s="16"/>
      <c r="C619" s="16"/>
      <c r="D619" s="16"/>
      <c r="E619" s="16"/>
      <c r="F619" s="16"/>
      <c r="G619" s="16"/>
      <c r="H619" s="16"/>
      <c r="I619" s="16"/>
      <c r="J619" s="16"/>
      <c r="K619" s="16"/>
      <c r="L619" s="16"/>
      <c r="M619" s="16"/>
      <c r="N619" s="16"/>
      <c r="O619" s="16"/>
      <c r="P619" s="16"/>
      <c r="Q619" s="16"/>
    </row>
    <row r="620" spans="2:17" ht="15.75" customHeight="1">
      <c r="B620" s="16"/>
      <c r="C620" s="16"/>
      <c r="D620" s="16"/>
      <c r="E620" s="16"/>
      <c r="F620" s="16"/>
      <c r="G620" s="16"/>
      <c r="H620" s="16"/>
      <c r="I620" s="16"/>
      <c r="J620" s="16"/>
      <c r="K620" s="16"/>
      <c r="L620" s="16"/>
      <c r="M620" s="16"/>
      <c r="N620" s="16"/>
      <c r="O620" s="16"/>
      <c r="P620" s="16"/>
      <c r="Q620" s="16"/>
    </row>
    <row r="621" spans="2:17" ht="15.75" customHeight="1">
      <c r="B621" s="16"/>
      <c r="C621" s="16"/>
      <c r="D621" s="16"/>
      <c r="E621" s="16"/>
      <c r="F621" s="16"/>
      <c r="G621" s="16"/>
      <c r="H621" s="16"/>
      <c r="I621" s="16"/>
      <c r="J621" s="16"/>
      <c r="K621" s="16"/>
      <c r="L621" s="16"/>
      <c r="M621" s="16"/>
      <c r="N621" s="16"/>
      <c r="O621" s="16"/>
      <c r="P621" s="16"/>
      <c r="Q621" s="16"/>
    </row>
    <row r="622" spans="2:17" ht="15.75" customHeight="1">
      <c r="B622" s="16"/>
      <c r="C622" s="16"/>
      <c r="D622" s="16"/>
      <c r="E622" s="16"/>
      <c r="F622" s="16"/>
      <c r="G622" s="16"/>
      <c r="H622" s="16"/>
      <c r="I622" s="16"/>
      <c r="J622" s="16"/>
      <c r="K622" s="16"/>
      <c r="L622" s="16"/>
      <c r="M622" s="16"/>
      <c r="N622" s="16"/>
      <c r="O622" s="16"/>
      <c r="P622" s="16"/>
      <c r="Q622" s="16"/>
    </row>
    <row r="623" spans="2:17" ht="15.75" customHeight="1">
      <c r="B623" s="16"/>
      <c r="C623" s="16"/>
      <c r="D623" s="16"/>
      <c r="E623" s="16"/>
      <c r="F623" s="16"/>
      <c r="G623" s="16"/>
      <c r="H623" s="16"/>
      <c r="I623" s="16"/>
      <c r="J623" s="16"/>
      <c r="K623" s="16"/>
      <c r="L623" s="16"/>
      <c r="M623" s="16"/>
      <c r="N623" s="16"/>
      <c r="O623" s="16"/>
      <c r="P623" s="16"/>
      <c r="Q623" s="16"/>
    </row>
    <row r="624" spans="2:17" ht="15.75" customHeight="1">
      <c r="B624" s="16"/>
      <c r="C624" s="16"/>
      <c r="D624" s="16"/>
      <c r="E624" s="16"/>
      <c r="F624" s="16"/>
      <c r="G624" s="16"/>
      <c r="H624" s="16"/>
      <c r="I624" s="16"/>
      <c r="J624" s="16"/>
      <c r="K624" s="16"/>
      <c r="L624" s="16"/>
      <c r="M624" s="16"/>
      <c r="N624" s="16"/>
      <c r="O624" s="16"/>
      <c r="P624" s="16"/>
      <c r="Q624" s="16"/>
    </row>
    <row r="625" spans="2:17" ht="15.75" customHeight="1">
      <c r="B625" s="16"/>
      <c r="C625" s="16"/>
      <c r="D625" s="16"/>
      <c r="E625" s="16"/>
      <c r="F625" s="16"/>
      <c r="G625" s="16"/>
      <c r="H625" s="16"/>
      <c r="I625" s="16"/>
      <c r="J625" s="16"/>
      <c r="K625" s="16"/>
      <c r="L625" s="16"/>
      <c r="M625" s="16"/>
      <c r="N625" s="16"/>
      <c r="O625" s="16"/>
      <c r="P625" s="16"/>
      <c r="Q625" s="16"/>
    </row>
    <row r="626" spans="2:17" ht="15.75" customHeight="1">
      <c r="B626" s="16"/>
      <c r="C626" s="16"/>
      <c r="D626" s="16"/>
      <c r="E626" s="16"/>
      <c r="F626" s="16"/>
      <c r="G626" s="16"/>
      <c r="H626" s="16"/>
      <c r="I626" s="16"/>
      <c r="J626" s="16"/>
      <c r="K626" s="16"/>
      <c r="L626" s="16"/>
      <c r="M626" s="16"/>
      <c r="N626" s="16"/>
      <c r="O626" s="16"/>
      <c r="P626" s="16"/>
      <c r="Q626" s="16"/>
    </row>
    <row r="627" spans="2:17" ht="15.75" customHeight="1">
      <c r="B627" s="16"/>
      <c r="C627" s="16"/>
      <c r="D627" s="16"/>
      <c r="E627" s="16"/>
      <c r="F627" s="16"/>
      <c r="G627" s="16"/>
      <c r="H627" s="16"/>
      <c r="I627" s="16"/>
      <c r="J627" s="16"/>
      <c r="K627" s="16"/>
      <c r="L627" s="16"/>
      <c r="M627" s="16"/>
      <c r="N627" s="16"/>
      <c r="O627" s="16"/>
      <c r="P627" s="16"/>
      <c r="Q627" s="16"/>
    </row>
    <row r="628" spans="2:17" ht="15.75" customHeight="1">
      <c r="B628" s="16"/>
      <c r="C628" s="16"/>
      <c r="D628" s="16"/>
      <c r="E628" s="16"/>
      <c r="F628" s="16"/>
      <c r="G628" s="16"/>
      <c r="H628" s="16"/>
      <c r="I628" s="16"/>
      <c r="J628" s="16"/>
      <c r="K628" s="16"/>
      <c r="L628" s="16"/>
      <c r="M628" s="16"/>
      <c r="N628" s="16"/>
      <c r="O628" s="16"/>
      <c r="P628" s="16"/>
      <c r="Q628" s="16"/>
    </row>
    <row r="629" spans="2:17" ht="15.75" customHeight="1">
      <c r="B629" s="16"/>
      <c r="C629" s="16"/>
      <c r="D629" s="16"/>
      <c r="E629" s="16"/>
      <c r="F629" s="16"/>
      <c r="G629" s="16"/>
      <c r="H629" s="16"/>
      <c r="I629" s="16"/>
      <c r="J629" s="16"/>
      <c r="K629" s="16"/>
      <c r="L629" s="16"/>
      <c r="M629" s="16"/>
      <c r="N629" s="16"/>
      <c r="O629" s="16"/>
      <c r="P629" s="16"/>
      <c r="Q629" s="16"/>
    </row>
    <row r="630" spans="2:17" ht="15.75" customHeight="1">
      <c r="B630" s="16"/>
      <c r="C630" s="16"/>
      <c r="D630" s="16"/>
      <c r="E630" s="16"/>
      <c r="F630" s="16"/>
      <c r="G630" s="16"/>
      <c r="H630" s="16"/>
      <c r="I630" s="16"/>
      <c r="J630" s="16"/>
      <c r="K630" s="16"/>
      <c r="L630" s="16"/>
      <c r="M630" s="16"/>
      <c r="N630" s="16"/>
      <c r="O630" s="16"/>
      <c r="P630" s="16"/>
      <c r="Q630" s="16"/>
    </row>
    <row r="631" spans="2:17" ht="15.75" customHeight="1">
      <c r="B631" s="16"/>
      <c r="C631" s="16"/>
      <c r="D631" s="16"/>
      <c r="E631" s="16"/>
      <c r="F631" s="16"/>
      <c r="G631" s="16"/>
      <c r="H631" s="16"/>
      <c r="I631" s="16"/>
      <c r="J631" s="16"/>
      <c r="K631" s="16"/>
      <c r="L631" s="16"/>
      <c r="M631" s="16"/>
      <c r="N631" s="16"/>
      <c r="O631" s="16"/>
      <c r="P631" s="16"/>
      <c r="Q631" s="16"/>
    </row>
    <row r="632" spans="2:17" ht="15.75" customHeight="1">
      <c r="B632" s="16"/>
      <c r="C632" s="16"/>
      <c r="D632" s="16"/>
      <c r="E632" s="16"/>
      <c r="F632" s="16"/>
      <c r="G632" s="16"/>
      <c r="H632" s="16"/>
      <c r="I632" s="16"/>
      <c r="J632" s="16"/>
      <c r="K632" s="16"/>
      <c r="L632" s="16"/>
      <c r="M632" s="16"/>
      <c r="N632" s="16"/>
      <c r="O632" s="16"/>
      <c r="P632" s="16"/>
      <c r="Q632" s="16"/>
    </row>
    <row r="633" spans="2:17" ht="15.75" customHeight="1">
      <c r="B633" s="16"/>
      <c r="C633" s="16"/>
      <c r="D633" s="16"/>
      <c r="E633" s="16"/>
      <c r="F633" s="16"/>
      <c r="G633" s="16"/>
      <c r="H633" s="16"/>
      <c r="I633" s="16"/>
      <c r="J633" s="16"/>
      <c r="K633" s="16"/>
      <c r="L633" s="16"/>
      <c r="M633" s="16"/>
      <c r="N633" s="16"/>
      <c r="O633" s="16"/>
      <c r="P633" s="16"/>
      <c r="Q633" s="16"/>
    </row>
    <row r="634" spans="2:17" ht="15.75" customHeight="1">
      <c r="B634" s="16"/>
      <c r="C634" s="16"/>
      <c r="D634" s="16"/>
      <c r="E634" s="16"/>
      <c r="F634" s="16"/>
      <c r="G634" s="16"/>
      <c r="H634" s="16"/>
      <c r="I634" s="16"/>
      <c r="J634" s="16"/>
      <c r="K634" s="16"/>
      <c r="L634" s="16"/>
      <c r="M634" s="16"/>
      <c r="N634" s="16"/>
      <c r="O634" s="16"/>
      <c r="P634" s="16"/>
      <c r="Q634" s="16"/>
    </row>
    <row r="635" spans="2:17" ht="15.75" customHeight="1">
      <c r="B635" s="16"/>
      <c r="C635" s="16"/>
      <c r="D635" s="16"/>
      <c r="E635" s="16"/>
      <c r="F635" s="16"/>
      <c r="G635" s="16"/>
      <c r="H635" s="16"/>
      <c r="I635" s="16"/>
      <c r="J635" s="16"/>
      <c r="K635" s="16"/>
      <c r="L635" s="16"/>
      <c r="M635" s="16"/>
      <c r="N635" s="16"/>
      <c r="O635" s="16"/>
      <c r="P635" s="16"/>
      <c r="Q635" s="16"/>
    </row>
    <row r="636" spans="2:17" ht="15.75" customHeight="1">
      <c r="B636" s="16"/>
      <c r="C636" s="16"/>
      <c r="D636" s="16"/>
      <c r="E636" s="16"/>
      <c r="F636" s="16"/>
      <c r="G636" s="16"/>
      <c r="H636" s="16"/>
      <c r="I636" s="16"/>
      <c r="J636" s="16"/>
      <c r="K636" s="16"/>
      <c r="L636" s="16"/>
      <c r="M636" s="16"/>
      <c r="N636" s="16"/>
      <c r="O636" s="16"/>
      <c r="P636" s="16"/>
      <c r="Q636" s="16"/>
    </row>
    <row r="637" spans="2:17" ht="15.75" customHeight="1">
      <c r="B637" s="16"/>
      <c r="C637" s="16"/>
      <c r="D637" s="16"/>
      <c r="E637" s="16"/>
      <c r="F637" s="16"/>
      <c r="G637" s="16"/>
      <c r="H637" s="16"/>
      <c r="I637" s="16"/>
      <c r="J637" s="16"/>
      <c r="K637" s="16"/>
      <c r="L637" s="16"/>
      <c r="M637" s="16"/>
      <c r="N637" s="16"/>
      <c r="O637" s="16"/>
      <c r="P637" s="16"/>
      <c r="Q637" s="16"/>
    </row>
    <row r="638" spans="2:17" ht="15.75" customHeight="1">
      <c r="B638" s="16"/>
      <c r="C638" s="16"/>
      <c r="D638" s="16"/>
      <c r="E638" s="16"/>
      <c r="F638" s="16"/>
      <c r="G638" s="16"/>
      <c r="H638" s="16"/>
      <c r="I638" s="16"/>
      <c r="J638" s="16"/>
      <c r="K638" s="16"/>
      <c r="L638" s="16"/>
      <c r="M638" s="16"/>
      <c r="N638" s="16"/>
      <c r="O638" s="16"/>
      <c r="P638" s="16"/>
      <c r="Q638" s="16"/>
    </row>
    <row r="639" spans="2:17" ht="15.75" customHeight="1">
      <c r="B639" s="16"/>
      <c r="C639" s="16"/>
      <c r="D639" s="16"/>
      <c r="E639" s="16"/>
      <c r="F639" s="16"/>
      <c r="G639" s="16"/>
      <c r="H639" s="16"/>
      <c r="I639" s="16"/>
      <c r="J639" s="16"/>
      <c r="K639" s="16"/>
      <c r="L639" s="16"/>
      <c r="M639" s="16"/>
      <c r="N639" s="16"/>
      <c r="O639" s="16"/>
      <c r="P639" s="16"/>
      <c r="Q639" s="16"/>
    </row>
    <row r="640" spans="2:17" ht="15.75" customHeight="1">
      <c r="B640" s="16"/>
      <c r="C640" s="16"/>
      <c r="D640" s="16"/>
      <c r="E640" s="16"/>
      <c r="F640" s="16"/>
      <c r="G640" s="16"/>
      <c r="H640" s="16"/>
      <c r="I640" s="16"/>
      <c r="J640" s="16"/>
      <c r="K640" s="16"/>
      <c r="L640" s="16"/>
      <c r="M640" s="16"/>
      <c r="N640" s="16"/>
      <c r="O640" s="16"/>
      <c r="P640" s="16"/>
      <c r="Q640" s="16"/>
    </row>
    <row r="641" spans="2:17" ht="15.75" customHeight="1">
      <c r="B641" s="16"/>
      <c r="C641" s="16"/>
      <c r="D641" s="16"/>
      <c r="E641" s="16"/>
      <c r="F641" s="16"/>
      <c r="G641" s="16"/>
      <c r="H641" s="16"/>
      <c r="I641" s="16"/>
      <c r="J641" s="16"/>
      <c r="K641" s="16"/>
      <c r="L641" s="16"/>
      <c r="M641" s="16"/>
      <c r="N641" s="16"/>
      <c r="O641" s="16"/>
      <c r="P641" s="16"/>
      <c r="Q641" s="16"/>
    </row>
    <row r="642" spans="2:17" ht="15.75" customHeight="1">
      <c r="B642" s="16"/>
      <c r="C642" s="16"/>
      <c r="D642" s="16"/>
      <c r="E642" s="16"/>
      <c r="F642" s="16"/>
      <c r="G642" s="16"/>
      <c r="H642" s="16"/>
      <c r="I642" s="16"/>
      <c r="J642" s="16"/>
      <c r="K642" s="16"/>
      <c r="L642" s="16"/>
      <c r="M642" s="16"/>
      <c r="N642" s="16"/>
      <c r="O642" s="16"/>
      <c r="P642" s="16"/>
      <c r="Q642" s="16"/>
    </row>
    <row r="643" spans="2:17" ht="15.75" customHeight="1">
      <c r="B643" s="16"/>
      <c r="C643" s="16"/>
      <c r="D643" s="16"/>
      <c r="E643" s="16"/>
      <c r="F643" s="16"/>
      <c r="G643" s="16"/>
      <c r="H643" s="16"/>
      <c r="I643" s="16"/>
      <c r="J643" s="16"/>
      <c r="K643" s="16"/>
      <c r="L643" s="16"/>
      <c r="M643" s="16"/>
      <c r="N643" s="16"/>
      <c r="O643" s="16"/>
      <c r="P643" s="16"/>
      <c r="Q643" s="16"/>
    </row>
    <row r="644" spans="2:17" ht="15.75" customHeight="1">
      <c r="B644" s="16"/>
      <c r="C644" s="16"/>
      <c r="D644" s="16"/>
      <c r="E644" s="16"/>
      <c r="F644" s="16"/>
      <c r="G644" s="16"/>
      <c r="H644" s="16"/>
      <c r="I644" s="16"/>
      <c r="J644" s="16"/>
      <c r="K644" s="16"/>
      <c r="L644" s="16"/>
      <c r="M644" s="16"/>
      <c r="N644" s="16"/>
      <c r="O644" s="16"/>
      <c r="P644" s="16"/>
      <c r="Q644" s="16"/>
    </row>
    <row r="645" spans="2:17" ht="15.75" customHeight="1">
      <c r="B645" s="16"/>
      <c r="C645" s="16"/>
      <c r="D645" s="16"/>
      <c r="E645" s="16"/>
      <c r="F645" s="16"/>
      <c r="G645" s="16"/>
      <c r="H645" s="16"/>
      <c r="I645" s="16"/>
      <c r="J645" s="16"/>
      <c r="K645" s="16"/>
      <c r="L645" s="16"/>
      <c r="M645" s="16"/>
      <c r="N645" s="16"/>
      <c r="O645" s="16"/>
      <c r="P645" s="16"/>
      <c r="Q645" s="16"/>
    </row>
    <row r="646" spans="2:17" ht="15.75" customHeight="1">
      <c r="B646" s="16"/>
      <c r="C646" s="16"/>
      <c r="D646" s="16"/>
      <c r="E646" s="16"/>
      <c r="F646" s="16"/>
      <c r="G646" s="16"/>
      <c r="H646" s="16"/>
      <c r="I646" s="16"/>
      <c r="J646" s="16"/>
      <c r="K646" s="16"/>
      <c r="L646" s="16"/>
      <c r="M646" s="16"/>
      <c r="N646" s="16"/>
      <c r="O646" s="16"/>
      <c r="P646" s="16"/>
      <c r="Q646" s="16"/>
    </row>
    <row r="647" spans="2:17" ht="15.75" customHeight="1">
      <c r="B647" s="16"/>
      <c r="C647" s="16"/>
      <c r="D647" s="16"/>
      <c r="E647" s="16"/>
      <c r="F647" s="16"/>
      <c r="G647" s="16"/>
      <c r="H647" s="16"/>
      <c r="I647" s="16"/>
      <c r="J647" s="16"/>
      <c r="K647" s="16"/>
      <c r="L647" s="16"/>
      <c r="M647" s="16"/>
      <c r="N647" s="16"/>
      <c r="O647" s="16"/>
      <c r="P647" s="16"/>
      <c r="Q647" s="16"/>
    </row>
    <row r="648" spans="2:17" ht="15.75" customHeight="1">
      <c r="B648" s="16"/>
      <c r="C648" s="16"/>
      <c r="D648" s="16"/>
      <c r="E648" s="16"/>
      <c r="F648" s="16"/>
      <c r="G648" s="16"/>
      <c r="H648" s="16"/>
      <c r="I648" s="16"/>
      <c r="J648" s="16"/>
      <c r="K648" s="16"/>
      <c r="L648" s="16"/>
      <c r="M648" s="16"/>
      <c r="N648" s="16"/>
      <c r="O648" s="16"/>
      <c r="P648" s="16"/>
      <c r="Q648" s="16"/>
    </row>
    <row r="649" spans="2:17" ht="15.75" customHeight="1">
      <c r="B649" s="16"/>
      <c r="C649" s="16"/>
      <c r="D649" s="16"/>
      <c r="E649" s="16"/>
      <c r="F649" s="16"/>
      <c r="G649" s="16"/>
      <c r="H649" s="16"/>
      <c r="I649" s="16"/>
      <c r="J649" s="16"/>
      <c r="K649" s="16"/>
      <c r="L649" s="16"/>
      <c r="M649" s="16"/>
      <c r="N649" s="16"/>
      <c r="O649" s="16"/>
      <c r="P649" s="16"/>
      <c r="Q649" s="16"/>
    </row>
    <row r="650" spans="2:17" ht="15.75" customHeight="1">
      <c r="B650" s="16"/>
      <c r="C650" s="16"/>
      <c r="D650" s="16"/>
      <c r="E650" s="16"/>
      <c r="F650" s="16"/>
      <c r="G650" s="16"/>
      <c r="H650" s="16"/>
      <c r="I650" s="16"/>
      <c r="J650" s="16"/>
      <c r="K650" s="16"/>
      <c r="L650" s="16"/>
      <c r="M650" s="16"/>
      <c r="N650" s="16"/>
      <c r="O650" s="16"/>
      <c r="P650" s="16"/>
      <c r="Q650" s="16"/>
    </row>
    <row r="651" spans="2:17" ht="15.75" customHeight="1">
      <c r="B651" s="16"/>
      <c r="C651" s="16"/>
      <c r="D651" s="16"/>
      <c r="E651" s="16"/>
      <c r="F651" s="16"/>
      <c r="G651" s="16"/>
      <c r="H651" s="16"/>
      <c r="I651" s="16"/>
      <c r="J651" s="16"/>
      <c r="K651" s="16"/>
      <c r="L651" s="16"/>
      <c r="M651" s="16"/>
      <c r="N651" s="16"/>
      <c r="O651" s="16"/>
      <c r="P651" s="16"/>
      <c r="Q651" s="16"/>
    </row>
    <row r="652" spans="2:17" ht="15.75" customHeight="1">
      <c r="B652" s="16"/>
      <c r="C652" s="16"/>
      <c r="D652" s="16"/>
      <c r="E652" s="16"/>
      <c r="F652" s="16"/>
      <c r="G652" s="16"/>
      <c r="H652" s="16"/>
      <c r="I652" s="16"/>
      <c r="J652" s="16"/>
      <c r="K652" s="16"/>
      <c r="L652" s="16"/>
      <c r="M652" s="16"/>
      <c r="N652" s="16"/>
      <c r="O652" s="16"/>
      <c r="P652" s="16"/>
      <c r="Q652" s="16"/>
    </row>
    <row r="653" spans="2:17" ht="15.75" customHeight="1">
      <c r="B653" s="16"/>
      <c r="C653" s="16"/>
      <c r="D653" s="16"/>
      <c r="E653" s="16"/>
      <c r="F653" s="16"/>
      <c r="G653" s="16"/>
      <c r="H653" s="16"/>
      <c r="I653" s="16"/>
      <c r="J653" s="16"/>
      <c r="K653" s="16"/>
      <c r="L653" s="16"/>
      <c r="M653" s="16"/>
      <c r="N653" s="16"/>
      <c r="O653" s="16"/>
      <c r="P653" s="16"/>
      <c r="Q653" s="16"/>
    </row>
    <row r="654" spans="2:17" ht="15.75" customHeight="1">
      <c r="B654" s="16"/>
      <c r="C654" s="16"/>
      <c r="D654" s="16"/>
      <c r="E654" s="16"/>
      <c r="F654" s="16"/>
      <c r="G654" s="16"/>
      <c r="H654" s="16"/>
      <c r="I654" s="16"/>
      <c r="J654" s="16"/>
      <c r="K654" s="16"/>
      <c r="L654" s="16"/>
      <c r="M654" s="16"/>
      <c r="N654" s="16"/>
      <c r="O654" s="16"/>
      <c r="P654" s="16"/>
      <c r="Q654" s="16"/>
    </row>
    <row r="655" spans="2:17" ht="15.75" customHeight="1">
      <c r="B655" s="16"/>
      <c r="C655" s="16"/>
      <c r="D655" s="16"/>
      <c r="E655" s="16"/>
      <c r="F655" s="16"/>
      <c r="G655" s="16"/>
      <c r="H655" s="16"/>
      <c r="I655" s="16"/>
      <c r="J655" s="16"/>
      <c r="K655" s="16"/>
      <c r="L655" s="16"/>
      <c r="M655" s="16"/>
      <c r="N655" s="16"/>
      <c r="O655" s="16"/>
      <c r="P655" s="16"/>
      <c r="Q655" s="16"/>
    </row>
    <row r="656" spans="2:17" ht="15.75" customHeight="1">
      <c r="B656" s="16"/>
      <c r="C656" s="16"/>
      <c r="D656" s="16"/>
      <c r="E656" s="16"/>
      <c r="F656" s="16"/>
      <c r="G656" s="16"/>
      <c r="H656" s="16"/>
      <c r="I656" s="16"/>
      <c r="J656" s="16"/>
      <c r="K656" s="16"/>
      <c r="L656" s="16"/>
      <c r="M656" s="16"/>
      <c r="N656" s="16"/>
      <c r="O656" s="16"/>
      <c r="P656" s="16"/>
      <c r="Q656" s="16"/>
    </row>
    <row r="657" spans="2:17" ht="15.75" customHeight="1">
      <c r="B657" s="16"/>
      <c r="C657" s="16"/>
      <c r="D657" s="16"/>
      <c r="E657" s="16"/>
      <c r="F657" s="16"/>
      <c r="G657" s="16"/>
      <c r="H657" s="16"/>
      <c r="I657" s="16"/>
      <c r="J657" s="16"/>
      <c r="K657" s="16"/>
      <c r="L657" s="16"/>
      <c r="M657" s="16"/>
      <c r="N657" s="16"/>
      <c r="O657" s="16"/>
      <c r="P657" s="16"/>
      <c r="Q657" s="16"/>
    </row>
    <row r="658" spans="2:17" ht="15.75" customHeight="1">
      <c r="B658" s="16"/>
      <c r="C658" s="16"/>
      <c r="D658" s="16"/>
      <c r="E658" s="16"/>
      <c r="F658" s="16"/>
      <c r="G658" s="16"/>
      <c r="H658" s="16"/>
      <c r="I658" s="16"/>
      <c r="J658" s="16"/>
      <c r="K658" s="16"/>
      <c r="L658" s="16"/>
      <c r="M658" s="16"/>
      <c r="N658" s="16"/>
      <c r="O658" s="16"/>
      <c r="P658" s="16"/>
      <c r="Q658" s="16"/>
    </row>
    <row r="659" spans="2:17" ht="15.75" customHeight="1">
      <c r="B659" s="16"/>
      <c r="C659" s="16"/>
      <c r="D659" s="16"/>
      <c r="E659" s="16"/>
      <c r="F659" s="16"/>
      <c r="G659" s="16"/>
      <c r="H659" s="16"/>
      <c r="I659" s="16"/>
      <c r="J659" s="16"/>
      <c r="K659" s="16"/>
      <c r="L659" s="16"/>
      <c r="M659" s="16"/>
      <c r="N659" s="16"/>
      <c r="O659" s="16"/>
      <c r="P659" s="16"/>
      <c r="Q659" s="16"/>
    </row>
    <row r="660" spans="2:17" ht="15.75" customHeight="1">
      <c r="B660" s="16"/>
      <c r="C660" s="16"/>
      <c r="D660" s="16"/>
      <c r="E660" s="16"/>
      <c r="F660" s="16"/>
      <c r="G660" s="16"/>
      <c r="H660" s="16"/>
      <c r="I660" s="16"/>
      <c r="J660" s="16"/>
      <c r="K660" s="16"/>
      <c r="L660" s="16"/>
      <c r="M660" s="16"/>
      <c r="N660" s="16"/>
      <c r="O660" s="16"/>
      <c r="P660" s="16"/>
      <c r="Q660" s="16"/>
    </row>
    <row r="661" spans="2:17" ht="15.75" customHeight="1">
      <c r="B661" s="16"/>
      <c r="C661" s="16"/>
      <c r="D661" s="16"/>
      <c r="E661" s="16"/>
      <c r="F661" s="16"/>
      <c r="G661" s="16"/>
      <c r="H661" s="16"/>
      <c r="I661" s="16"/>
      <c r="J661" s="16"/>
      <c r="K661" s="16"/>
      <c r="L661" s="16"/>
      <c r="M661" s="16"/>
      <c r="N661" s="16"/>
      <c r="O661" s="16"/>
      <c r="P661" s="16"/>
      <c r="Q661" s="16"/>
    </row>
    <row r="662" spans="2:17" ht="15.75" customHeight="1">
      <c r="B662" s="16"/>
      <c r="C662" s="16"/>
      <c r="D662" s="16"/>
      <c r="E662" s="16"/>
      <c r="F662" s="16"/>
      <c r="G662" s="16"/>
      <c r="H662" s="16"/>
      <c r="I662" s="16"/>
      <c r="J662" s="16"/>
      <c r="K662" s="16"/>
      <c r="L662" s="16"/>
      <c r="M662" s="16"/>
      <c r="N662" s="16"/>
      <c r="O662" s="16"/>
      <c r="P662" s="16"/>
      <c r="Q662" s="16"/>
    </row>
    <row r="663" spans="2:17" ht="15.75" customHeight="1">
      <c r="B663" s="16"/>
      <c r="C663" s="16"/>
      <c r="D663" s="16"/>
      <c r="E663" s="16"/>
      <c r="F663" s="16"/>
      <c r="G663" s="16"/>
      <c r="H663" s="16"/>
      <c r="I663" s="16"/>
      <c r="J663" s="16"/>
      <c r="K663" s="16"/>
      <c r="L663" s="16"/>
      <c r="M663" s="16"/>
      <c r="N663" s="16"/>
      <c r="O663" s="16"/>
      <c r="P663" s="16"/>
      <c r="Q663" s="16"/>
    </row>
    <row r="664" spans="2:17" ht="15.75" customHeight="1">
      <c r="B664" s="16"/>
      <c r="C664" s="16"/>
      <c r="D664" s="16"/>
      <c r="E664" s="16"/>
      <c r="F664" s="16"/>
      <c r="G664" s="16"/>
      <c r="H664" s="16"/>
      <c r="I664" s="16"/>
      <c r="J664" s="16"/>
      <c r="K664" s="16"/>
      <c r="L664" s="16"/>
      <c r="M664" s="16"/>
      <c r="N664" s="16"/>
      <c r="O664" s="16"/>
      <c r="P664" s="16"/>
      <c r="Q664" s="16"/>
    </row>
    <row r="665" spans="2:17" ht="15.75" customHeight="1">
      <c r="B665" s="16"/>
      <c r="C665" s="16"/>
      <c r="D665" s="16"/>
      <c r="E665" s="16"/>
      <c r="F665" s="16"/>
      <c r="G665" s="16"/>
      <c r="H665" s="16"/>
      <c r="I665" s="16"/>
      <c r="J665" s="16"/>
      <c r="K665" s="16"/>
      <c r="L665" s="16"/>
      <c r="M665" s="16"/>
      <c r="N665" s="16"/>
      <c r="O665" s="16"/>
      <c r="P665" s="16"/>
      <c r="Q665" s="16"/>
    </row>
    <row r="666" spans="2:17" ht="15.75" customHeight="1">
      <c r="B666" s="16"/>
      <c r="C666" s="16"/>
      <c r="D666" s="16"/>
      <c r="E666" s="16"/>
      <c r="F666" s="16"/>
      <c r="G666" s="16"/>
      <c r="H666" s="16"/>
      <c r="I666" s="16"/>
      <c r="J666" s="16"/>
      <c r="K666" s="16"/>
      <c r="L666" s="16"/>
      <c r="M666" s="16"/>
      <c r="N666" s="16"/>
      <c r="O666" s="16"/>
      <c r="P666" s="16"/>
      <c r="Q666" s="16"/>
    </row>
    <row r="667" spans="2:17" ht="15.75" customHeight="1">
      <c r="B667" s="16"/>
      <c r="C667" s="16"/>
      <c r="D667" s="16"/>
      <c r="E667" s="16"/>
      <c r="F667" s="16"/>
      <c r="G667" s="16"/>
      <c r="H667" s="16"/>
      <c r="I667" s="16"/>
      <c r="J667" s="16"/>
      <c r="K667" s="16"/>
      <c r="L667" s="16"/>
      <c r="M667" s="16"/>
      <c r="N667" s="16"/>
      <c r="O667" s="16"/>
      <c r="P667" s="16"/>
      <c r="Q667" s="16"/>
    </row>
    <row r="668" spans="2:17" ht="15.75" customHeight="1">
      <c r="B668" s="16"/>
      <c r="C668" s="16"/>
      <c r="D668" s="16"/>
      <c r="E668" s="16"/>
      <c r="F668" s="16"/>
      <c r="G668" s="16"/>
      <c r="H668" s="16"/>
      <c r="I668" s="16"/>
      <c r="J668" s="16"/>
      <c r="K668" s="16"/>
      <c r="L668" s="16"/>
      <c r="M668" s="16"/>
      <c r="N668" s="16"/>
      <c r="O668" s="16"/>
      <c r="P668" s="16"/>
      <c r="Q668" s="16"/>
    </row>
    <row r="669" spans="2:17" ht="15.75" customHeight="1">
      <c r="B669" s="16"/>
      <c r="C669" s="16"/>
      <c r="D669" s="16"/>
      <c r="E669" s="16"/>
      <c r="F669" s="16"/>
      <c r="G669" s="16"/>
      <c r="H669" s="16"/>
      <c r="I669" s="16"/>
      <c r="J669" s="16"/>
      <c r="K669" s="16"/>
      <c r="L669" s="16"/>
      <c r="M669" s="16"/>
      <c r="N669" s="16"/>
      <c r="O669" s="16"/>
      <c r="P669" s="16"/>
      <c r="Q669" s="16"/>
    </row>
    <row r="670" spans="2:17" ht="15.75" customHeight="1">
      <c r="B670" s="16"/>
      <c r="C670" s="16"/>
      <c r="D670" s="16"/>
      <c r="E670" s="16"/>
      <c r="F670" s="16"/>
      <c r="G670" s="16"/>
      <c r="H670" s="16"/>
      <c r="I670" s="16"/>
      <c r="J670" s="16"/>
      <c r="K670" s="16"/>
      <c r="L670" s="16"/>
      <c r="M670" s="16"/>
      <c r="N670" s="16"/>
      <c r="O670" s="16"/>
      <c r="P670" s="16"/>
      <c r="Q670" s="16"/>
    </row>
    <row r="671" spans="2:17" ht="15.75" customHeight="1">
      <c r="B671" s="16"/>
      <c r="C671" s="16"/>
      <c r="D671" s="16"/>
      <c r="E671" s="16"/>
      <c r="F671" s="16"/>
      <c r="G671" s="16"/>
      <c r="H671" s="16"/>
      <c r="I671" s="16"/>
      <c r="J671" s="16"/>
      <c r="K671" s="16"/>
      <c r="L671" s="16"/>
      <c r="M671" s="16"/>
      <c r="N671" s="16"/>
      <c r="O671" s="16"/>
      <c r="P671" s="16"/>
      <c r="Q671" s="16"/>
    </row>
    <row r="672" spans="2:17" ht="15.75" customHeight="1">
      <c r="B672" s="16"/>
      <c r="C672" s="16"/>
      <c r="D672" s="16"/>
      <c r="E672" s="16"/>
      <c r="F672" s="16"/>
      <c r="G672" s="16"/>
      <c r="H672" s="16"/>
      <c r="I672" s="16"/>
      <c r="J672" s="16"/>
      <c r="K672" s="16"/>
      <c r="L672" s="16"/>
      <c r="M672" s="16"/>
      <c r="N672" s="16"/>
      <c r="O672" s="16"/>
      <c r="P672" s="16"/>
      <c r="Q672" s="16"/>
    </row>
    <row r="673" spans="2:17" ht="15.75" customHeight="1">
      <c r="B673" s="16"/>
      <c r="C673" s="16"/>
      <c r="D673" s="16"/>
      <c r="E673" s="16"/>
      <c r="F673" s="16"/>
      <c r="G673" s="16"/>
      <c r="H673" s="16"/>
      <c r="I673" s="16"/>
      <c r="J673" s="16"/>
      <c r="K673" s="16"/>
      <c r="L673" s="16"/>
      <c r="M673" s="16"/>
      <c r="N673" s="16"/>
      <c r="O673" s="16"/>
      <c r="P673" s="16"/>
      <c r="Q673" s="16"/>
    </row>
    <row r="674" spans="2:17" ht="15.75" customHeight="1">
      <c r="B674" s="16"/>
      <c r="C674" s="16"/>
      <c r="D674" s="16"/>
      <c r="E674" s="16"/>
      <c r="F674" s="16"/>
      <c r="G674" s="16"/>
      <c r="H674" s="16"/>
      <c r="I674" s="16"/>
      <c r="J674" s="16"/>
      <c r="K674" s="16"/>
      <c r="L674" s="16"/>
      <c r="M674" s="16"/>
      <c r="N674" s="16"/>
      <c r="O674" s="16"/>
      <c r="P674" s="16"/>
      <c r="Q674" s="16"/>
    </row>
    <row r="675" spans="2:17" ht="15.75" customHeight="1">
      <c r="B675" s="16"/>
      <c r="C675" s="16"/>
      <c r="D675" s="16"/>
      <c r="E675" s="16"/>
      <c r="F675" s="16"/>
      <c r="G675" s="16"/>
      <c r="H675" s="16"/>
      <c r="I675" s="16"/>
      <c r="J675" s="16"/>
      <c r="K675" s="16"/>
      <c r="L675" s="16"/>
      <c r="M675" s="16"/>
      <c r="N675" s="16"/>
      <c r="O675" s="16"/>
      <c r="P675" s="16"/>
      <c r="Q675" s="16"/>
    </row>
    <row r="676" spans="2:17" ht="15.75" customHeight="1">
      <c r="B676" s="16"/>
      <c r="C676" s="16"/>
      <c r="D676" s="16"/>
      <c r="E676" s="16"/>
      <c r="F676" s="16"/>
      <c r="G676" s="16"/>
      <c r="H676" s="16"/>
      <c r="I676" s="16"/>
      <c r="J676" s="16"/>
      <c r="K676" s="16"/>
      <c r="L676" s="16"/>
      <c r="M676" s="16"/>
      <c r="N676" s="16"/>
      <c r="O676" s="16"/>
      <c r="P676" s="16"/>
      <c r="Q676" s="16"/>
    </row>
    <row r="677" spans="2:17" ht="15.75" customHeight="1">
      <c r="B677" s="16"/>
      <c r="C677" s="16"/>
      <c r="D677" s="16"/>
      <c r="E677" s="16"/>
      <c r="F677" s="16"/>
      <c r="G677" s="16"/>
      <c r="H677" s="16"/>
      <c r="I677" s="16"/>
      <c r="J677" s="16"/>
      <c r="K677" s="16"/>
      <c r="L677" s="16"/>
      <c r="M677" s="16"/>
      <c r="N677" s="16"/>
      <c r="O677" s="16"/>
      <c r="P677" s="16"/>
      <c r="Q677" s="16"/>
    </row>
    <row r="678" spans="2:17" ht="15.75" customHeight="1">
      <c r="B678" s="16"/>
      <c r="C678" s="16"/>
      <c r="D678" s="16"/>
      <c r="E678" s="16"/>
      <c r="F678" s="16"/>
      <c r="G678" s="16"/>
      <c r="H678" s="16"/>
      <c r="I678" s="16"/>
      <c r="J678" s="16"/>
      <c r="K678" s="16"/>
      <c r="L678" s="16"/>
      <c r="M678" s="16"/>
      <c r="N678" s="16"/>
      <c r="O678" s="16"/>
      <c r="P678" s="16"/>
      <c r="Q678" s="16"/>
    </row>
    <row r="679" spans="2:17" ht="15.75" customHeight="1">
      <c r="B679" s="16"/>
      <c r="C679" s="16"/>
      <c r="D679" s="16"/>
      <c r="E679" s="16"/>
      <c r="F679" s="16"/>
      <c r="G679" s="16"/>
      <c r="H679" s="16"/>
      <c r="I679" s="16"/>
      <c r="J679" s="16"/>
      <c r="K679" s="16"/>
      <c r="L679" s="16"/>
      <c r="M679" s="16"/>
      <c r="N679" s="16"/>
      <c r="O679" s="16"/>
      <c r="P679" s="16"/>
      <c r="Q679" s="16"/>
    </row>
    <row r="680" spans="2:17" ht="15.75" customHeight="1">
      <c r="B680" s="16"/>
      <c r="C680" s="16"/>
      <c r="D680" s="16"/>
      <c r="E680" s="16"/>
      <c r="F680" s="16"/>
      <c r="G680" s="16"/>
      <c r="H680" s="16"/>
      <c r="I680" s="16"/>
      <c r="J680" s="16"/>
      <c r="K680" s="16"/>
      <c r="L680" s="16"/>
      <c r="M680" s="16"/>
      <c r="N680" s="16"/>
      <c r="O680" s="16"/>
      <c r="P680" s="16"/>
      <c r="Q680" s="16"/>
    </row>
    <row r="681" spans="2:17" ht="15.75" customHeight="1">
      <c r="B681" s="16"/>
      <c r="C681" s="16"/>
      <c r="D681" s="16"/>
      <c r="E681" s="16"/>
      <c r="F681" s="16"/>
      <c r="G681" s="16"/>
      <c r="H681" s="16"/>
      <c r="I681" s="16"/>
      <c r="J681" s="16"/>
      <c r="K681" s="16"/>
      <c r="L681" s="16"/>
      <c r="M681" s="16"/>
      <c r="N681" s="16"/>
      <c r="O681" s="16"/>
      <c r="P681" s="16"/>
      <c r="Q681" s="16"/>
    </row>
    <row r="682" spans="2:17" ht="15.75" customHeight="1">
      <c r="B682" s="16"/>
      <c r="C682" s="16"/>
      <c r="D682" s="16"/>
      <c r="E682" s="16"/>
      <c r="F682" s="16"/>
      <c r="G682" s="16"/>
      <c r="H682" s="16"/>
      <c r="I682" s="16"/>
      <c r="J682" s="16"/>
      <c r="K682" s="16"/>
      <c r="L682" s="16"/>
      <c r="M682" s="16"/>
      <c r="N682" s="16"/>
      <c r="O682" s="16"/>
      <c r="P682" s="16"/>
      <c r="Q682" s="16"/>
    </row>
    <row r="683" spans="2:17" ht="15.75" customHeight="1">
      <c r="B683" s="16"/>
      <c r="C683" s="16"/>
      <c r="D683" s="16"/>
      <c r="E683" s="16"/>
      <c r="F683" s="16"/>
      <c r="G683" s="16"/>
      <c r="H683" s="16"/>
      <c r="I683" s="16"/>
      <c r="J683" s="16"/>
      <c r="K683" s="16"/>
      <c r="L683" s="16"/>
      <c r="M683" s="16"/>
      <c r="N683" s="16"/>
      <c r="O683" s="16"/>
      <c r="P683" s="16"/>
      <c r="Q683" s="16"/>
    </row>
    <row r="684" spans="2:17" ht="15.75" customHeight="1">
      <c r="B684" s="16"/>
      <c r="C684" s="16"/>
      <c r="D684" s="16"/>
      <c r="E684" s="16"/>
      <c r="F684" s="16"/>
      <c r="G684" s="16"/>
      <c r="H684" s="16"/>
      <c r="I684" s="16"/>
      <c r="J684" s="16"/>
      <c r="K684" s="16"/>
      <c r="L684" s="16"/>
      <c r="M684" s="16"/>
      <c r="N684" s="16"/>
      <c r="O684" s="16"/>
      <c r="P684" s="16"/>
      <c r="Q684" s="16"/>
    </row>
    <row r="685" spans="2:17" ht="15.75" customHeight="1">
      <c r="B685" s="16"/>
      <c r="C685" s="16"/>
      <c r="D685" s="16"/>
      <c r="E685" s="16"/>
      <c r="F685" s="16"/>
      <c r="G685" s="16"/>
      <c r="H685" s="16"/>
      <c r="I685" s="16"/>
      <c r="J685" s="16"/>
      <c r="K685" s="16"/>
      <c r="L685" s="16"/>
      <c r="M685" s="16"/>
      <c r="N685" s="16"/>
      <c r="O685" s="16"/>
      <c r="P685" s="16"/>
      <c r="Q685" s="16"/>
    </row>
    <row r="686" spans="2:17" ht="15.75" customHeight="1">
      <c r="B686" s="16"/>
      <c r="C686" s="16"/>
      <c r="D686" s="16"/>
      <c r="E686" s="16"/>
      <c r="F686" s="16"/>
      <c r="G686" s="16"/>
      <c r="H686" s="16"/>
      <c r="I686" s="16"/>
      <c r="J686" s="16"/>
      <c r="K686" s="16"/>
      <c r="L686" s="16"/>
      <c r="M686" s="16"/>
      <c r="N686" s="16"/>
      <c r="O686" s="16"/>
      <c r="P686" s="16"/>
      <c r="Q686" s="16"/>
    </row>
    <row r="687" spans="2:17" ht="15.75" customHeight="1">
      <c r="B687" s="16"/>
      <c r="C687" s="16"/>
      <c r="D687" s="16"/>
      <c r="E687" s="16"/>
      <c r="F687" s="16"/>
      <c r="G687" s="16"/>
      <c r="H687" s="16"/>
      <c r="I687" s="16"/>
      <c r="J687" s="16"/>
      <c r="K687" s="16"/>
      <c r="L687" s="16"/>
      <c r="M687" s="16"/>
      <c r="N687" s="16"/>
      <c r="O687" s="16"/>
      <c r="P687" s="16"/>
      <c r="Q687" s="16"/>
    </row>
    <row r="688" spans="2:17" ht="15.75" customHeight="1">
      <c r="B688" s="16"/>
      <c r="C688" s="16"/>
      <c r="D688" s="16"/>
      <c r="E688" s="16"/>
      <c r="F688" s="16"/>
      <c r="G688" s="16"/>
      <c r="H688" s="16"/>
      <c r="I688" s="16"/>
      <c r="J688" s="16"/>
      <c r="K688" s="16"/>
      <c r="L688" s="16"/>
      <c r="M688" s="16"/>
      <c r="N688" s="16"/>
      <c r="O688" s="16"/>
      <c r="P688" s="16"/>
      <c r="Q688" s="16"/>
    </row>
    <row r="689" spans="2:17" ht="15.75" customHeight="1">
      <c r="B689" s="16"/>
      <c r="C689" s="16"/>
      <c r="D689" s="16"/>
      <c r="E689" s="16"/>
      <c r="F689" s="16"/>
      <c r="G689" s="16"/>
      <c r="H689" s="16"/>
      <c r="I689" s="16"/>
      <c r="J689" s="16"/>
      <c r="K689" s="16"/>
      <c r="L689" s="16"/>
      <c r="M689" s="16"/>
      <c r="N689" s="16"/>
      <c r="O689" s="16"/>
      <c r="P689" s="16"/>
      <c r="Q689" s="16"/>
    </row>
    <row r="690" spans="2:17" ht="15.75" customHeight="1">
      <c r="B690" s="16"/>
      <c r="C690" s="16"/>
      <c r="D690" s="16"/>
      <c r="E690" s="16"/>
      <c r="F690" s="16"/>
      <c r="G690" s="16"/>
      <c r="H690" s="16"/>
      <c r="I690" s="16"/>
      <c r="J690" s="16"/>
      <c r="K690" s="16"/>
      <c r="L690" s="16"/>
      <c r="M690" s="16"/>
      <c r="N690" s="16"/>
      <c r="O690" s="16"/>
      <c r="P690" s="16"/>
      <c r="Q690" s="16"/>
    </row>
    <row r="691" spans="2:17" ht="15.75" customHeight="1">
      <c r="B691" s="16"/>
      <c r="C691" s="16"/>
      <c r="D691" s="16"/>
      <c r="E691" s="16"/>
      <c r="F691" s="16"/>
      <c r="G691" s="16"/>
      <c r="H691" s="16"/>
      <c r="I691" s="16"/>
      <c r="J691" s="16"/>
      <c r="K691" s="16"/>
      <c r="L691" s="16"/>
      <c r="M691" s="16"/>
      <c r="N691" s="16"/>
      <c r="O691" s="16"/>
      <c r="P691" s="16"/>
      <c r="Q691" s="16"/>
    </row>
    <row r="692" spans="2:17" ht="15.75" customHeight="1">
      <c r="B692" s="16"/>
      <c r="C692" s="16"/>
      <c r="D692" s="16"/>
      <c r="E692" s="16"/>
      <c r="F692" s="16"/>
      <c r="G692" s="16"/>
      <c r="H692" s="16"/>
      <c r="I692" s="16"/>
      <c r="J692" s="16"/>
      <c r="K692" s="16"/>
      <c r="L692" s="16"/>
      <c r="M692" s="16"/>
      <c r="N692" s="16"/>
      <c r="O692" s="16"/>
      <c r="P692" s="16"/>
      <c r="Q692" s="16"/>
    </row>
    <row r="693" spans="2:17" ht="15.75" customHeight="1">
      <c r="B693" s="16"/>
      <c r="C693" s="16"/>
      <c r="D693" s="16"/>
      <c r="E693" s="16"/>
      <c r="F693" s="16"/>
      <c r="G693" s="16"/>
      <c r="H693" s="16"/>
      <c r="I693" s="16"/>
      <c r="J693" s="16"/>
      <c r="K693" s="16"/>
      <c r="L693" s="16"/>
      <c r="M693" s="16"/>
      <c r="N693" s="16"/>
      <c r="O693" s="16"/>
      <c r="P693" s="16"/>
      <c r="Q693" s="16"/>
    </row>
    <row r="694" spans="2:17" ht="15.75" customHeight="1">
      <c r="B694" s="16"/>
      <c r="C694" s="16"/>
      <c r="D694" s="16"/>
      <c r="E694" s="16"/>
      <c r="F694" s="16"/>
      <c r="G694" s="16"/>
      <c r="H694" s="16"/>
      <c r="I694" s="16"/>
      <c r="J694" s="16"/>
      <c r="K694" s="16"/>
      <c r="L694" s="16"/>
      <c r="M694" s="16"/>
      <c r="N694" s="16"/>
      <c r="O694" s="16"/>
      <c r="P694" s="16"/>
      <c r="Q694" s="16"/>
    </row>
    <row r="695" spans="2:17" ht="15.75" customHeight="1">
      <c r="B695" s="16"/>
      <c r="C695" s="16"/>
      <c r="D695" s="16"/>
      <c r="E695" s="16"/>
      <c r="F695" s="16"/>
      <c r="G695" s="16"/>
      <c r="H695" s="16"/>
      <c r="I695" s="16"/>
      <c r="J695" s="16"/>
      <c r="K695" s="16"/>
      <c r="L695" s="16"/>
      <c r="M695" s="16"/>
      <c r="N695" s="16"/>
      <c r="O695" s="16"/>
      <c r="P695" s="16"/>
      <c r="Q695" s="16"/>
    </row>
    <row r="696" spans="2:17" ht="15.75" customHeight="1">
      <c r="B696" s="16"/>
      <c r="C696" s="16"/>
      <c r="D696" s="16"/>
      <c r="E696" s="16"/>
      <c r="F696" s="16"/>
      <c r="G696" s="16"/>
      <c r="H696" s="16"/>
      <c r="I696" s="16"/>
      <c r="J696" s="16"/>
      <c r="K696" s="16"/>
      <c r="L696" s="16"/>
      <c r="M696" s="16"/>
      <c r="N696" s="16"/>
      <c r="O696" s="16"/>
      <c r="P696" s="16"/>
      <c r="Q696" s="16"/>
    </row>
    <row r="697" spans="2:17" ht="15.75" customHeight="1">
      <c r="B697" s="16"/>
      <c r="C697" s="16"/>
      <c r="D697" s="16"/>
      <c r="E697" s="16"/>
      <c r="F697" s="16"/>
      <c r="G697" s="16"/>
      <c r="H697" s="16"/>
      <c r="I697" s="16"/>
      <c r="J697" s="16"/>
      <c r="K697" s="16"/>
      <c r="L697" s="16"/>
      <c r="M697" s="16"/>
      <c r="N697" s="16"/>
      <c r="O697" s="16"/>
      <c r="P697" s="16"/>
      <c r="Q697" s="16"/>
    </row>
    <row r="698" spans="2:17" ht="15.75" customHeight="1">
      <c r="B698" s="16"/>
      <c r="C698" s="16"/>
      <c r="D698" s="16"/>
      <c r="E698" s="16"/>
      <c r="F698" s="16"/>
      <c r="G698" s="16"/>
      <c r="H698" s="16"/>
      <c r="I698" s="16"/>
      <c r="J698" s="16"/>
      <c r="K698" s="16"/>
      <c r="L698" s="16"/>
      <c r="M698" s="16"/>
      <c r="N698" s="16"/>
      <c r="O698" s="16"/>
      <c r="P698" s="16"/>
      <c r="Q698" s="16"/>
    </row>
    <row r="699" spans="2:17" ht="15.75" customHeight="1">
      <c r="B699" s="16"/>
      <c r="C699" s="16"/>
      <c r="D699" s="16"/>
      <c r="E699" s="16"/>
      <c r="F699" s="16"/>
      <c r="G699" s="16"/>
      <c r="H699" s="16"/>
      <c r="I699" s="16"/>
      <c r="J699" s="16"/>
      <c r="K699" s="16"/>
      <c r="L699" s="16"/>
      <c r="M699" s="16"/>
      <c r="N699" s="16"/>
      <c r="O699" s="16"/>
      <c r="P699" s="16"/>
      <c r="Q699" s="16"/>
    </row>
    <row r="700" spans="2:17" ht="15.75" customHeight="1">
      <c r="B700" s="16"/>
      <c r="C700" s="16"/>
      <c r="D700" s="16"/>
      <c r="E700" s="16"/>
      <c r="F700" s="16"/>
      <c r="G700" s="16"/>
      <c r="H700" s="16"/>
      <c r="I700" s="16"/>
      <c r="J700" s="16"/>
      <c r="K700" s="16"/>
      <c r="L700" s="16"/>
      <c r="M700" s="16"/>
      <c r="N700" s="16"/>
      <c r="O700" s="16"/>
      <c r="P700" s="16"/>
      <c r="Q700" s="16"/>
    </row>
    <row r="701" spans="2:17" ht="15.75" customHeight="1">
      <c r="B701" s="16"/>
      <c r="C701" s="16"/>
      <c r="D701" s="16"/>
      <c r="E701" s="16"/>
      <c r="F701" s="16"/>
      <c r="G701" s="16"/>
      <c r="H701" s="16"/>
      <c r="I701" s="16"/>
      <c r="J701" s="16"/>
      <c r="K701" s="16"/>
      <c r="L701" s="16"/>
      <c r="M701" s="16"/>
      <c r="N701" s="16"/>
      <c r="O701" s="16"/>
      <c r="P701" s="16"/>
      <c r="Q701" s="16"/>
    </row>
    <row r="702" spans="2:17" ht="15.75" customHeight="1">
      <c r="B702" s="16"/>
      <c r="C702" s="16"/>
      <c r="D702" s="16"/>
      <c r="E702" s="16"/>
      <c r="F702" s="16"/>
      <c r="G702" s="16"/>
      <c r="H702" s="16"/>
      <c r="I702" s="16"/>
      <c r="J702" s="16"/>
      <c r="K702" s="16"/>
      <c r="L702" s="16"/>
      <c r="M702" s="16"/>
      <c r="N702" s="16"/>
      <c r="O702" s="16"/>
      <c r="P702" s="16"/>
      <c r="Q702" s="16"/>
    </row>
    <row r="703" spans="2:17" ht="15.75" customHeight="1">
      <c r="B703" s="16"/>
      <c r="C703" s="16"/>
      <c r="D703" s="16"/>
      <c r="E703" s="16"/>
      <c r="F703" s="16"/>
      <c r="G703" s="16"/>
      <c r="H703" s="16"/>
      <c r="I703" s="16"/>
      <c r="J703" s="16"/>
      <c r="K703" s="16"/>
      <c r="L703" s="16"/>
      <c r="M703" s="16"/>
      <c r="N703" s="16"/>
      <c r="O703" s="16"/>
      <c r="P703" s="16"/>
      <c r="Q703" s="16"/>
    </row>
    <row r="704" spans="2:17" ht="15.75" customHeight="1">
      <c r="B704" s="16"/>
      <c r="C704" s="16"/>
      <c r="D704" s="16"/>
      <c r="E704" s="16"/>
      <c r="F704" s="16"/>
      <c r="G704" s="16"/>
      <c r="H704" s="16"/>
      <c r="I704" s="16"/>
      <c r="J704" s="16"/>
      <c r="K704" s="16"/>
      <c r="L704" s="16"/>
      <c r="M704" s="16"/>
      <c r="N704" s="16"/>
      <c r="O704" s="16"/>
      <c r="P704" s="16"/>
      <c r="Q704" s="16"/>
    </row>
    <row r="705" spans="2:17" ht="15.75" customHeight="1">
      <c r="B705" s="16"/>
      <c r="C705" s="16"/>
      <c r="D705" s="16"/>
      <c r="E705" s="16"/>
      <c r="F705" s="16"/>
      <c r="G705" s="16"/>
      <c r="H705" s="16"/>
      <c r="I705" s="16"/>
      <c r="J705" s="16"/>
      <c r="K705" s="16"/>
      <c r="L705" s="16"/>
      <c r="M705" s="16"/>
      <c r="N705" s="16"/>
      <c r="O705" s="16"/>
      <c r="P705" s="16"/>
      <c r="Q705" s="16"/>
    </row>
    <row r="706" spans="2:17" ht="15.75" customHeight="1">
      <c r="B706" s="16"/>
      <c r="C706" s="16"/>
      <c r="D706" s="16"/>
      <c r="E706" s="16"/>
      <c r="F706" s="16"/>
      <c r="G706" s="16"/>
      <c r="H706" s="16"/>
      <c r="I706" s="16"/>
      <c r="J706" s="16"/>
      <c r="K706" s="16"/>
      <c r="L706" s="16"/>
      <c r="M706" s="16"/>
      <c r="N706" s="16"/>
      <c r="O706" s="16"/>
      <c r="P706" s="16"/>
      <c r="Q706" s="16"/>
    </row>
    <row r="707" spans="2:17" ht="15.75" customHeight="1">
      <c r="B707" s="16"/>
      <c r="C707" s="16"/>
      <c r="D707" s="16"/>
      <c r="E707" s="16"/>
      <c r="F707" s="16"/>
      <c r="G707" s="16"/>
      <c r="H707" s="16"/>
      <c r="I707" s="16"/>
      <c r="J707" s="16"/>
      <c r="K707" s="16"/>
      <c r="L707" s="16"/>
      <c r="M707" s="16"/>
      <c r="N707" s="16"/>
      <c r="O707" s="16"/>
      <c r="P707" s="16"/>
      <c r="Q707" s="16"/>
    </row>
    <row r="708" spans="2:17" ht="15.75" customHeight="1">
      <c r="B708" s="16"/>
      <c r="C708" s="16"/>
      <c r="D708" s="16"/>
      <c r="E708" s="16"/>
      <c r="F708" s="16"/>
      <c r="G708" s="16"/>
      <c r="H708" s="16"/>
      <c r="I708" s="16"/>
      <c r="J708" s="16"/>
      <c r="K708" s="16"/>
      <c r="L708" s="16"/>
      <c r="M708" s="16"/>
      <c r="N708" s="16"/>
      <c r="O708" s="16"/>
      <c r="P708" s="16"/>
      <c r="Q708" s="16"/>
    </row>
    <row r="709" spans="2:17" ht="15.75" customHeight="1">
      <c r="B709" s="16"/>
      <c r="C709" s="16"/>
      <c r="D709" s="16"/>
      <c r="E709" s="16"/>
      <c r="F709" s="16"/>
      <c r="G709" s="16"/>
      <c r="H709" s="16"/>
      <c r="I709" s="16"/>
      <c r="J709" s="16"/>
      <c r="K709" s="16"/>
      <c r="L709" s="16"/>
      <c r="M709" s="16"/>
      <c r="N709" s="16"/>
      <c r="O709" s="16"/>
      <c r="P709" s="16"/>
      <c r="Q709" s="16"/>
    </row>
    <row r="710" spans="2:17" ht="15.75" customHeight="1">
      <c r="B710" s="16"/>
      <c r="C710" s="16"/>
      <c r="D710" s="16"/>
      <c r="E710" s="16"/>
      <c r="F710" s="16"/>
      <c r="G710" s="16"/>
      <c r="H710" s="16"/>
      <c r="I710" s="16"/>
      <c r="J710" s="16"/>
      <c r="K710" s="16"/>
      <c r="L710" s="16"/>
      <c r="M710" s="16"/>
      <c r="N710" s="16"/>
      <c r="O710" s="16"/>
      <c r="P710" s="16"/>
      <c r="Q710" s="16"/>
    </row>
    <row r="711" spans="2:17" ht="15.75" customHeight="1">
      <c r="B711" s="16"/>
      <c r="C711" s="16"/>
      <c r="D711" s="16"/>
      <c r="E711" s="16"/>
      <c r="F711" s="16"/>
      <c r="G711" s="16"/>
      <c r="H711" s="16"/>
      <c r="I711" s="16"/>
      <c r="J711" s="16"/>
      <c r="K711" s="16"/>
      <c r="L711" s="16"/>
      <c r="M711" s="16"/>
      <c r="N711" s="16"/>
      <c r="O711" s="16"/>
      <c r="P711" s="16"/>
      <c r="Q711" s="16"/>
    </row>
    <row r="712" spans="2:17" ht="15.75" customHeight="1">
      <c r="B712" s="16"/>
      <c r="C712" s="16"/>
      <c r="D712" s="16"/>
      <c r="E712" s="16"/>
      <c r="F712" s="16"/>
      <c r="G712" s="16"/>
      <c r="H712" s="16"/>
      <c r="I712" s="16"/>
      <c r="J712" s="16"/>
      <c r="K712" s="16"/>
      <c r="L712" s="16"/>
      <c r="M712" s="16"/>
      <c r="N712" s="16"/>
      <c r="O712" s="16"/>
      <c r="P712" s="16"/>
      <c r="Q712" s="16"/>
    </row>
    <row r="713" spans="2:17" ht="15.75" customHeight="1">
      <c r="B713" s="16"/>
      <c r="C713" s="16"/>
      <c r="D713" s="16"/>
      <c r="E713" s="16"/>
      <c r="F713" s="16"/>
      <c r="G713" s="16"/>
      <c r="H713" s="16"/>
      <c r="I713" s="16"/>
      <c r="J713" s="16"/>
      <c r="K713" s="16"/>
      <c r="L713" s="16"/>
      <c r="M713" s="16"/>
      <c r="N713" s="16"/>
      <c r="O713" s="16"/>
      <c r="P713" s="16"/>
      <c r="Q713" s="16"/>
    </row>
    <row r="714" spans="2:17" ht="15.75" customHeight="1">
      <c r="B714" s="16"/>
      <c r="C714" s="16"/>
      <c r="D714" s="16"/>
      <c r="E714" s="16"/>
      <c r="F714" s="16"/>
      <c r="G714" s="16"/>
      <c r="H714" s="16"/>
      <c r="I714" s="16"/>
      <c r="J714" s="16"/>
      <c r="K714" s="16"/>
      <c r="L714" s="16"/>
      <c r="M714" s="16"/>
      <c r="N714" s="16"/>
      <c r="O714" s="16"/>
      <c r="P714" s="16"/>
      <c r="Q714" s="16"/>
    </row>
    <row r="715" spans="2:17" ht="15.75" customHeight="1">
      <c r="B715" s="16"/>
      <c r="C715" s="16"/>
      <c r="D715" s="16"/>
      <c r="E715" s="16"/>
      <c r="F715" s="16"/>
      <c r="G715" s="16"/>
      <c r="H715" s="16"/>
      <c r="I715" s="16"/>
      <c r="J715" s="16"/>
      <c r="K715" s="16"/>
      <c r="L715" s="16"/>
      <c r="M715" s="16"/>
      <c r="N715" s="16"/>
      <c r="O715" s="16"/>
      <c r="P715" s="16"/>
      <c r="Q715" s="16"/>
    </row>
    <row r="716" spans="2:17" ht="15.75" customHeight="1">
      <c r="B716" s="16"/>
      <c r="C716" s="16"/>
      <c r="D716" s="16"/>
      <c r="E716" s="16"/>
      <c r="F716" s="16"/>
      <c r="G716" s="16"/>
      <c r="H716" s="16"/>
      <c r="I716" s="16"/>
      <c r="J716" s="16"/>
      <c r="K716" s="16"/>
      <c r="L716" s="16"/>
      <c r="M716" s="16"/>
      <c r="N716" s="16"/>
      <c r="O716" s="16"/>
      <c r="P716" s="16"/>
      <c r="Q716" s="16"/>
    </row>
    <row r="717" spans="2:17" ht="15.75" customHeight="1">
      <c r="B717" s="16"/>
      <c r="C717" s="16"/>
      <c r="D717" s="16"/>
      <c r="E717" s="16"/>
      <c r="F717" s="16"/>
      <c r="G717" s="16"/>
      <c r="H717" s="16"/>
      <c r="I717" s="16"/>
      <c r="J717" s="16"/>
      <c r="K717" s="16"/>
      <c r="L717" s="16"/>
      <c r="M717" s="16"/>
      <c r="N717" s="16"/>
      <c r="O717" s="16"/>
      <c r="P717" s="16"/>
      <c r="Q717" s="16"/>
    </row>
    <row r="718" spans="2:17" ht="15.75" customHeight="1">
      <c r="B718" s="16"/>
      <c r="C718" s="16"/>
      <c r="D718" s="16"/>
      <c r="E718" s="16"/>
      <c r="F718" s="16"/>
      <c r="G718" s="16"/>
      <c r="H718" s="16"/>
      <c r="I718" s="16"/>
      <c r="J718" s="16"/>
      <c r="K718" s="16"/>
      <c r="L718" s="16"/>
      <c r="M718" s="16"/>
      <c r="N718" s="16"/>
      <c r="O718" s="16"/>
      <c r="P718" s="16"/>
      <c r="Q718" s="16"/>
    </row>
    <row r="719" spans="2:17" ht="15.75" customHeight="1">
      <c r="B719" s="16"/>
      <c r="C719" s="16"/>
      <c r="D719" s="16"/>
      <c r="E719" s="16"/>
      <c r="F719" s="16"/>
      <c r="G719" s="16"/>
      <c r="H719" s="16"/>
      <c r="I719" s="16"/>
      <c r="J719" s="16"/>
      <c r="K719" s="16"/>
      <c r="L719" s="16"/>
      <c r="M719" s="16"/>
      <c r="N719" s="16"/>
      <c r="O719" s="16"/>
      <c r="P719" s="16"/>
      <c r="Q719" s="16"/>
    </row>
    <row r="720" spans="2:17" ht="15.75" customHeight="1">
      <c r="B720" s="16"/>
      <c r="C720" s="16"/>
      <c r="D720" s="16"/>
      <c r="E720" s="16"/>
      <c r="F720" s="16"/>
      <c r="G720" s="16"/>
      <c r="H720" s="16"/>
      <c r="I720" s="16"/>
      <c r="J720" s="16"/>
      <c r="K720" s="16"/>
      <c r="L720" s="16"/>
      <c r="M720" s="16"/>
      <c r="N720" s="16"/>
      <c r="O720" s="16"/>
      <c r="P720" s="16"/>
      <c r="Q720" s="16"/>
    </row>
    <row r="721" spans="2:17" ht="15.75" customHeight="1">
      <c r="B721" s="16"/>
      <c r="C721" s="16"/>
      <c r="D721" s="16"/>
      <c r="E721" s="16"/>
      <c r="F721" s="16"/>
      <c r="G721" s="16"/>
      <c r="H721" s="16"/>
      <c r="I721" s="16"/>
      <c r="J721" s="16"/>
      <c r="K721" s="16"/>
      <c r="L721" s="16"/>
      <c r="M721" s="16"/>
      <c r="N721" s="16"/>
      <c r="O721" s="16"/>
      <c r="P721" s="16"/>
      <c r="Q721" s="16"/>
    </row>
    <row r="722" spans="2:17" ht="15.75" customHeight="1">
      <c r="B722" s="16"/>
      <c r="C722" s="16"/>
      <c r="D722" s="16"/>
      <c r="E722" s="16"/>
      <c r="F722" s="16"/>
      <c r="G722" s="16"/>
      <c r="H722" s="16"/>
      <c r="I722" s="16"/>
      <c r="J722" s="16"/>
      <c r="K722" s="16"/>
      <c r="L722" s="16"/>
      <c r="M722" s="16"/>
      <c r="N722" s="16"/>
      <c r="O722" s="16"/>
      <c r="P722" s="16"/>
      <c r="Q722" s="16"/>
    </row>
    <row r="723" spans="2:17" ht="15.75" customHeight="1">
      <c r="B723" s="16"/>
      <c r="C723" s="16"/>
      <c r="D723" s="16"/>
      <c r="E723" s="16"/>
      <c r="F723" s="16"/>
      <c r="G723" s="16"/>
      <c r="H723" s="16"/>
      <c r="I723" s="16"/>
      <c r="J723" s="16"/>
      <c r="K723" s="16"/>
      <c r="L723" s="16"/>
      <c r="M723" s="16"/>
      <c r="N723" s="16"/>
      <c r="O723" s="16"/>
      <c r="P723" s="16"/>
      <c r="Q723" s="16"/>
    </row>
    <row r="724" spans="2:17" ht="15.75" customHeight="1">
      <c r="B724" s="16"/>
      <c r="C724" s="16"/>
      <c r="D724" s="16"/>
      <c r="E724" s="16"/>
      <c r="F724" s="16"/>
      <c r="G724" s="16"/>
      <c r="H724" s="16"/>
      <c r="I724" s="16"/>
      <c r="J724" s="16"/>
      <c r="K724" s="16"/>
      <c r="L724" s="16"/>
      <c r="M724" s="16"/>
      <c r="N724" s="16"/>
      <c r="O724" s="16"/>
      <c r="P724" s="16"/>
      <c r="Q724" s="16"/>
    </row>
    <row r="725" spans="2:17" ht="15.75" customHeight="1">
      <c r="B725" s="16"/>
      <c r="C725" s="16"/>
      <c r="D725" s="16"/>
      <c r="E725" s="16"/>
      <c r="F725" s="16"/>
      <c r="G725" s="16"/>
      <c r="H725" s="16"/>
      <c r="I725" s="16"/>
      <c r="J725" s="16"/>
      <c r="K725" s="16"/>
      <c r="L725" s="16"/>
      <c r="M725" s="16"/>
      <c r="N725" s="16"/>
      <c r="O725" s="16"/>
      <c r="P725" s="16"/>
      <c r="Q725" s="16"/>
    </row>
    <row r="726" spans="2:17" ht="15.75" customHeight="1">
      <c r="B726" s="16"/>
      <c r="C726" s="16"/>
      <c r="D726" s="16"/>
      <c r="E726" s="16"/>
      <c r="F726" s="16"/>
      <c r="G726" s="16"/>
      <c r="H726" s="16"/>
      <c r="I726" s="16"/>
      <c r="J726" s="16"/>
      <c r="K726" s="16"/>
      <c r="L726" s="16"/>
      <c r="M726" s="16"/>
      <c r="N726" s="16"/>
      <c r="O726" s="16"/>
      <c r="P726" s="16"/>
      <c r="Q726" s="16"/>
    </row>
    <row r="727" spans="2:17" ht="15.75" customHeight="1">
      <c r="B727" s="16"/>
      <c r="C727" s="16"/>
      <c r="D727" s="16"/>
      <c r="E727" s="16"/>
      <c r="F727" s="16"/>
      <c r="G727" s="16"/>
      <c r="H727" s="16"/>
      <c r="I727" s="16"/>
      <c r="J727" s="16"/>
      <c r="K727" s="16"/>
      <c r="L727" s="16"/>
      <c r="M727" s="16"/>
      <c r="N727" s="16"/>
      <c r="O727" s="16"/>
      <c r="P727" s="16"/>
      <c r="Q727" s="16"/>
    </row>
    <row r="728" spans="2:17" ht="15.75" customHeight="1">
      <c r="B728" s="16"/>
      <c r="C728" s="16"/>
      <c r="D728" s="16"/>
      <c r="E728" s="16"/>
      <c r="F728" s="16"/>
      <c r="G728" s="16"/>
      <c r="H728" s="16"/>
      <c r="I728" s="16"/>
      <c r="J728" s="16"/>
      <c r="K728" s="16"/>
      <c r="L728" s="16"/>
      <c r="M728" s="16"/>
      <c r="N728" s="16"/>
      <c r="O728" s="16"/>
      <c r="P728" s="16"/>
      <c r="Q728" s="16"/>
    </row>
    <row r="729" spans="2:17" ht="15.75" customHeight="1">
      <c r="B729" s="16"/>
      <c r="C729" s="16"/>
      <c r="D729" s="16"/>
      <c r="E729" s="16"/>
      <c r="F729" s="16"/>
      <c r="G729" s="16"/>
      <c r="H729" s="16"/>
      <c r="I729" s="16"/>
      <c r="J729" s="16"/>
      <c r="K729" s="16"/>
      <c r="L729" s="16"/>
      <c r="M729" s="16"/>
      <c r="N729" s="16"/>
      <c r="O729" s="16"/>
      <c r="P729" s="16"/>
      <c r="Q729" s="16"/>
    </row>
    <row r="730" spans="2:17" ht="15.75" customHeight="1">
      <c r="B730" s="16"/>
      <c r="C730" s="16"/>
      <c r="D730" s="16"/>
      <c r="E730" s="16"/>
      <c r="F730" s="16"/>
      <c r="G730" s="16"/>
      <c r="H730" s="16"/>
      <c r="I730" s="16"/>
      <c r="J730" s="16"/>
      <c r="K730" s="16"/>
      <c r="L730" s="16"/>
      <c r="M730" s="16"/>
      <c r="N730" s="16"/>
      <c r="O730" s="16"/>
      <c r="P730" s="16"/>
      <c r="Q730" s="16"/>
    </row>
    <row r="731" spans="2:17" ht="15.75" customHeight="1">
      <c r="B731" s="16"/>
      <c r="C731" s="16"/>
      <c r="D731" s="16"/>
      <c r="E731" s="16"/>
      <c r="F731" s="16"/>
      <c r="G731" s="16"/>
      <c r="H731" s="16"/>
      <c r="I731" s="16"/>
      <c r="J731" s="16"/>
      <c r="K731" s="16"/>
      <c r="L731" s="16"/>
      <c r="M731" s="16"/>
      <c r="N731" s="16"/>
      <c r="O731" s="16"/>
      <c r="P731" s="16"/>
      <c r="Q731" s="16"/>
    </row>
    <row r="732" spans="2:17" ht="15.75" customHeight="1">
      <c r="B732" s="16"/>
      <c r="C732" s="16"/>
      <c r="D732" s="16"/>
      <c r="E732" s="16"/>
      <c r="F732" s="16"/>
      <c r="G732" s="16"/>
      <c r="H732" s="16"/>
      <c r="I732" s="16"/>
      <c r="J732" s="16"/>
      <c r="K732" s="16"/>
      <c r="L732" s="16"/>
      <c r="M732" s="16"/>
      <c r="N732" s="16"/>
      <c r="O732" s="16"/>
      <c r="P732" s="16"/>
      <c r="Q732" s="16"/>
    </row>
    <row r="733" spans="2:17" ht="15.75" customHeight="1">
      <c r="B733" s="16"/>
      <c r="C733" s="16"/>
      <c r="D733" s="16"/>
      <c r="E733" s="16"/>
      <c r="F733" s="16"/>
      <c r="G733" s="16"/>
      <c r="H733" s="16"/>
      <c r="I733" s="16"/>
      <c r="J733" s="16"/>
      <c r="K733" s="16"/>
      <c r="L733" s="16"/>
      <c r="M733" s="16"/>
      <c r="N733" s="16"/>
      <c r="O733" s="16"/>
      <c r="P733" s="16"/>
      <c r="Q733" s="16"/>
    </row>
    <row r="734" spans="2:17" ht="15.75" customHeight="1">
      <c r="B734" s="16"/>
      <c r="C734" s="16"/>
      <c r="D734" s="16"/>
      <c r="E734" s="16"/>
      <c r="F734" s="16"/>
      <c r="G734" s="16"/>
      <c r="H734" s="16"/>
      <c r="I734" s="16"/>
      <c r="J734" s="16"/>
      <c r="K734" s="16"/>
      <c r="L734" s="16"/>
      <c r="M734" s="16"/>
      <c r="N734" s="16"/>
      <c r="O734" s="16"/>
      <c r="P734" s="16"/>
      <c r="Q734" s="16"/>
    </row>
    <row r="735" spans="2:17" ht="15.75" customHeight="1">
      <c r="B735" s="16"/>
      <c r="C735" s="16"/>
      <c r="D735" s="16"/>
      <c r="E735" s="16"/>
      <c r="F735" s="16"/>
      <c r="G735" s="16"/>
      <c r="H735" s="16"/>
      <c r="I735" s="16"/>
      <c r="J735" s="16"/>
      <c r="K735" s="16"/>
      <c r="L735" s="16"/>
      <c r="M735" s="16"/>
      <c r="N735" s="16"/>
      <c r="O735" s="16"/>
      <c r="P735" s="16"/>
      <c r="Q735" s="16"/>
    </row>
    <row r="736" spans="2:17" ht="15.75" customHeight="1">
      <c r="B736" s="16"/>
      <c r="C736" s="16"/>
      <c r="D736" s="16"/>
      <c r="E736" s="16"/>
      <c r="F736" s="16"/>
      <c r="G736" s="16"/>
      <c r="H736" s="16"/>
      <c r="I736" s="16"/>
      <c r="J736" s="16"/>
      <c r="K736" s="16"/>
      <c r="L736" s="16"/>
      <c r="M736" s="16"/>
      <c r="N736" s="16"/>
      <c r="O736" s="16"/>
      <c r="P736" s="16"/>
      <c r="Q736" s="16"/>
    </row>
    <row r="737" spans="2:17" ht="15.75" customHeight="1">
      <c r="B737" s="16"/>
      <c r="C737" s="16"/>
      <c r="D737" s="16"/>
      <c r="E737" s="16"/>
      <c r="F737" s="16"/>
      <c r="G737" s="16"/>
      <c r="H737" s="16"/>
      <c r="I737" s="16"/>
      <c r="J737" s="16"/>
      <c r="K737" s="16"/>
      <c r="L737" s="16"/>
      <c r="M737" s="16"/>
      <c r="N737" s="16"/>
      <c r="O737" s="16"/>
      <c r="P737" s="16"/>
      <c r="Q737" s="16"/>
    </row>
    <row r="738" spans="2:17" ht="15.75" customHeight="1">
      <c r="B738" s="16"/>
      <c r="C738" s="16"/>
      <c r="D738" s="16"/>
      <c r="E738" s="16"/>
      <c r="F738" s="16"/>
      <c r="G738" s="16"/>
      <c r="H738" s="16"/>
      <c r="I738" s="16"/>
      <c r="J738" s="16"/>
      <c r="K738" s="16"/>
      <c r="L738" s="16"/>
      <c r="M738" s="16"/>
      <c r="N738" s="16"/>
      <c r="O738" s="16"/>
      <c r="P738" s="16"/>
      <c r="Q738" s="16"/>
    </row>
    <row r="739" spans="2:17" ht="15.75" customHeight="1">
      <c r="B739" s="16"/>
      <c r="C739" s="16"/>
      <c r="D739" s="16"/>
      <c r="E739" s="16"/>
      <c r="F739" s="16"/>
      <c r="G739" s="16"/>
      <c r="H739" s="16"/>
      <c r="I739" s="16"/>
      <c r="J739" s="16"/>
      <c r="K739" s="16"/>
      <c r="L739" s="16"/>
      <c r="M739" s="16"/>
      <c r="N739" s="16"/>
      <c r="O739" s="16"/>
      <c r="P739" s="16"/>
      <c r="Q739" s="16"/>
    </row>
    <row r="740" spans="2:17" ht="15.75" customHeight="1">
      <c r="B740" s="16"/>
      <c r="C740" s="16"/>
      <c r="D740" s="16"/>
      <c r="E740" s="16"/>
      <c r="F740" s="16"/>
      <c r="G740" s="16"/>
      <c r="H740" s="16"/>
      <c r="I740" s="16"/>
      <c r="J740" s="16"/>
      <c r="K740" s="16"/>
      <c r="L740" s="16"/>
      <c r="M740" s="16"/>
      <c r="N740" s="16"/>
      <c r="O740" s="16"/>
      <c r="P740" s="16"/>
      <c r="Q740" s="16"/>
    </row>
    <row r="741" spans="2:17" ht="15.75" customHeight="1">
      <c r="B741" s="16"/>
      <c r="C741" s="16"/>
      <c r="D741" s="16"/>
      <c r="E741" s="16"/>
      <c r="F741" s="16"/>
      <c r="G741" s="16"/>
      <c r="H741" s="16"/>
      <c r="I741" s="16"/>
      <c r="J741" s="16"/>
      <c r="K741" s="16"/>
      <c r="L741" s="16"/>
      <c r="M741" s="16"/>
      <c r="N741" s="16"/>
      <c r="O741" s="16"/>
      <c r="P741" s="16"/>
      <c r="Q741" s="16"/>
    </row>
    <row r="742" spans="2:17" ht="15.75" customHeight="1">
      <c r="B742" s="16"/>
      <c r="C742" s="16"/>
      <c r="D742" s="16"/>
      <c r="E742" s="16"/>
      <c r="F742" s="16"/>
      <c r="G742" s="16"/>
      <c r="H742" s="16"/>
      <c r="I742" s="16"/>
      <c r="J742" s="16"/>
      <c r="K742" s="16"/>
      <c r="L742" s="16"/>
      <c r="M742" s="16"/>
      <c r="N742" s="16"/>
      <c r="O742" s="16"/>
      <c r="P742" s="16"/>
      <c r="Q742" s="16"/>
    </row>
    <row r="743" spans="2:17" ht="15.75" customHeight="1">
      <c r="B743" s="16"/>
      <c r="C743" s="16"/>
      <c r="D743" s="16"/>
      <c r="E743" s="16"/>
      <c r="F743" s="16"/>
      <c r="G743" s="16"/>
      <c r="H743" s="16"/>
      <c r="I743" s="16"/>
      <c r="J743" s="16"/>
      <c r="K743" s="16"/>
      <c r="L743" s="16"/>
      <c r="M743" s="16"/>
      <c r="N743" s="16"/>
      <c r="O743" s="16"/>
      <c r="P743" s="16"/>
      <c r="Q743" s="16"/>
    </row>
    <row r="744" spans="2:17" ht="15.75" customHeight="1">
      <c r="B744" s="16"/>
      <c r="C744" s="16"/>
      <c r="D744" s="16"/>
      <c r="E744" s="16"/>
      <c r="F744" s="16"/>
      <c r="G744" s="16"/>
      <c r="H744" s="16"/>
      <c r="I744" s="16"/>
      <c r="J744" s="16"/>
      <c r="K744" s="16"/>
      <c r="L744" s="16"/>
      <c r="M744" s="16"/>
      <c r="N744" s="16"/>
      <c r="O744" s="16"/>
      <c r="P744" s="16"/>
      <c r="Q744" s="16"/>
    </row>
    <row r="745" spans="2:17" ht="15.75" customHeight="1">
      <c r="B745" s="16"/>
      <c r="C745" s="16"/>
      <c r="D745" s="16"/>
      <c r="E745" s="16"/>
      <c r="F745" s="16"/>
      <c r="G745" s="16"/>
      <c r="H745" s="16"/>
      <c r="I745" s="16"/>
      <c r="J745" s="16"/>
      <c r="K745" s="16"/>
      <c r="L745" s="16"/>
      <c r="M745" s="16"/>
      <c r="N745" s="16"/>
      <c r="O745" s="16"/>
      <c r="P745" s="16"/>
      <c r="Q745" s="16"/>
    </row>
    <row r="746" spans="2:17" ht="15.75" customHeight="1">
      <c r="B746" s="16"/>
      <c r="C746" s="16"/>
      <c r="D746" s="16"/>
      <c r="E746" s="16"/>
      <c r="F746" s="16"/>
      <c r="G746" s="16"/>
      <c r="H746" s="16"/>
      <c r="I746" s="16"/>
      <c r="J746" s="16"/>
      <c r="K746" s="16"/>
      <c r="L746" s="16"/>
      <c r="M746" s="16"/>
      <c r="N746" s="16"/>
      <c r="O746" s="16"/>
      <c r="P746" s="16"/>
      <c r="Q746" s="16"/>
    </row>
    <row r="747" spans="2:17" ht="15.75" customHeight="1">
      <c r="B747" s="16"/>
      <c r="C747" s="16"/>
      <c r="D747" s="16"/>
      <c r="E747" s="16"/>
      <c r="F747" s="16"/>
      <c r="G747" s="16"/>
      <c r="H747" s="16"/>
      <c r="I747" s="16"/>
      <c r="J747" s="16"/>
      <c r="K747" s="16"/>
      <c r="L747" s="16"/>
      <c r="M747" s="16"/>
      <c r="N747" s="16"/>
      <c r="O747" s="16"/>
      <c r="P747" s="16"/>
      <c r="Q747" s="16"/>
    </row>
    <row r="748" spans="2:17" ht="15.75" customHeight="1">
      <c r="B748" s="16"/>
      <c r="C748" s="16"/>
      <c r="D748" s="16"/>
      <c r="E748" s="16"/>
      <c r="F748" s="16"/>
      <c r="G748" s="16"/>
      <c r="H748" s="16"/>
      <c r="I748" s="16"/>
      <c r="J748" s="16"/>
      <c r="K748" s="16"/>
      <c r="L748" s="16"/>
      <c r="M748" s="16"/>
      <c r="N748" s="16"/>
      <c r="O748" s="16"/>
      <c r="P748" s="16"/>
      <c r="Q748" s="16"/>
    </row>
    <row r="749" spans="2:17" ht="15.75" customHeight="1">
      <c r="B749" s="16"/>
      <c r="C749" s="16"/>
      <c r="D749" s="16"/>
      <c r="E749" s="16"/>
      <c r="F749" s="16"/>
      <c r="G749" s="16"/>
      <c r="H749" s="16"/>
      <c r="I749" s="16"/>
      <c r="J749" s="16"/>
      <c r="K749" s="16"/>
      <c r="L749" s="16"/>
      <c r="M749" s="16"/>
      <c r="N749" s="16"/>
      <c r="O749" s="16"/>
      <c r="P749" s="16"/>
      <c r="Q749" s="16"/>
    </row>
    <row r="750" spans="2:17" ht="15.75" customHeight="1">
      <c r="B750" s="16"/>
      <c r="C750" s="16"/>
      <c r="D750" s="16"/>
      <c r="E750" s="16"/>
      <c r="F750" s="16"/>
      <c r="G750" s="16"/>
      <c r="H750" s="16"/>
      <c r="I750" s="16"/>
      <c r="J750" s="16"/>
      <c r="K750" s="16"/>
      <c r="L750" s="16"/>
      <c r="M750" s="16"/>
      <c r="N750" s="16"/>
      <c r="O750" s="16"/>
      <c r="P750" s="16"/>
      <c r="Q750" s="16"/>
    </row>
    <row r="751" spans="2:17" ht="15.75" customHeight="1">
      <c r="B751" s="16"/>
      <c r="C751" s="16"/>
      <c r="D751" s="16"/>
      <c r="E751" s="16"/>
      <c r="F751" s="16"/>
      <c r="G751" s="16"/>
      <c r="H751" s="16"/>
      <c r="I751" s="16"/>
      <c r="J751" s="16"/>
      <c r="K751" s="16"/>
      <c r="L751" s="16"/>
      <c r="M751" s="16"/>
      <c r="N751" s="16"/>
      <c r="O751" s="16"/>
      <c r="P751" s="16"/>
      <c r="Q751" s="16"/>
    </row>
    <row r="752" spans="2:17" ht="15.75" customHeight="1">
      <c r="B752" s="16"/>
      <c r="C752" s="16"/>
      <c r="D752" s="16"/>
      <c r="E752" s="16"/>
      <c r="F752" s="16"/>
      <c r="G752" s="16"/>
      <c r="H752" s="16"/>
      <c r="I752" s="16"/>
      <c r="J752" s="16"/>
      <c r="K752" s="16"/>
      <c r="L752" s="16"/>
      <c r="M752" s="16"/>
      <c r="N752" s="16"/>
      <c r="O752" s="16"/>
      <c r="P752" s="16"/>
      <c r="Q752" s="16"/>
    </row>
    <row r="753" spans="2:17" ht="15.75" customHeight="1">
      <c r="B753" s="16"/>
      <c r="C753" s="16"/>
      <c r="D753" s="16"/>
      <c r="E753" s="16"/>
      <c r="F753" s="16"/>
      <c r="G753" s="16"/>
      <c r="H753" s="16"/>
      <c r="I753" s="16"/>
      <c r="J753" s="16"/>
      <c r="K753" s="16"/>
      <c r="L753" s="16"/>
      <c r="M753" s="16"/>
      <c r="N753" s="16"/>
      <c r="O753" s="16"/>
      <c r="P753" s="16"/>
      <c r="Q753" s="16"/>
    </row>
    <row r="754" spans="2:17" ht="15.75" customHeight="1">
      <c r="B754" s="16"/>
      <c r="C754" s="16"/>
      <c r="D754" s="16"/>
      <c r="E754" s="16"/>
      <c r="F754" s="16"/>
      <c r="G754" s="16"/>
      <c r="H754" s="16"/>
      <c r="I754" s="16"/>
      <c r="J754" s="16"/>
      <c r="K754" s="16"/>
      <c r="L754" s="16"/>
      <c r="M754" s="16"/>
      <c r="N754" s="16"/>
      <c r="O754" s="16"/>
      <c r="P754" s="16"/>
      <c r="Q754" s="16"/>
    </row>
    <row r="755" spans="2:17" ht="15.75" customHeight="1">
      <c r="B755" s="16"/>
      <c r="C755" s="16"/>
      <c r="D755" s="16"/>
      <c r="E755" s="16"/>
      <c r="F755" s="16"/>
      <c r="G755" s="16"/>
      <c r="H755" s="16"/>
      <c r="I755" s="16"/>
      <c r="J755" s="16"/>
      <c r="K755" s="16"/>
      <c r="L755" s="16"/>
      <c r="M755" s="16"/>
      <c r="N755" s="16"/>
      <c r="O755" s="16"/>
      <c r="P755" s="16"/>
      <c r="Q755" s="16"/>
    </row>
    <row r="756" spans="2:17" ht="15.75" customHeight="1">
      <c r="B756" s="16"/>
      <c r="C756" s="16"/>
      <c r="D756" s="16"/>
      <c r="E756" s="16"/>
      <c r="F756" s="16"/>
      <c r="G756" s="16"/>
      <c r="H756" s="16"/>
      <c r="I756" s="16"/>
      <c r="J756" s="16"/>
      <c r="K756" s="16"/>
      <c r="L756" s="16"/>
      <c r="M756" s="16"/>
      <c r="N756" s="16"/>
      <c r="O756" s="16"/>
      <c r="P756" s="16"/>
      <c r="Q756" s="16"/>
    </row>
    <row r="757" spans="2:17" ht="15.75" customHeight="1">
      <c r="B757" s="16"/>
      <c r="C757" s="16"/>
      <c r="D757" s="16"/>
      <c r="E757" s="16"/>
      <c r="F757" s="16"/>
      <c r="G757" s="16"/>
      <c r="H757" s="16"/>
      <c r="I757" s="16"/>
      <c r="J757" s="16"/>
      <c r="K757" s="16"/>
      <c r="L757" s="16"/>
      <c r="M757" s="16"/>
      <c r="N757" s="16"/>
      <c r="O757" s="16"/>
      <c r="P757" s="16"/>
      <c r="Q757" s="16"/>
    </row>
    <row r="758" spans="2:17" ht="15.75" customHeight="1">
      <c r="B758" s="16"/>
      <c r="C758" s="16"/>
      <c r="D758" s="16"/>
      <c r="E758" s="16"/>
      <c r="F758" s="16"/>
      <c r="G758" s="16"/>
      <c r="H758" s="16"/>
      <c r="I758" s="16"/>
      <c r="J758" s="16"/>
      <c r="K758" s="16"/>
      <c r="L758" s="16"/>
      <c r="M758" s="16"/>
      <c r="N758" s="16"/>
      <c r="O758" s="16"/>
      <c r="P758" s="16"/>
      <c r="Q758" s="16"/>
    </row>
    <row r="759" spans="2:17" ht="15.75" customHeight="1">
      <c r="B759" s="16"/>
      <c r="C759" s="16"/>
      <c r="D759" s="16"/>
      <c r="E759" s="16"/>
      <c r="F759" s="16"/>
      <c r="G759" s="16"/>
      <c r="H759" s="16"/>
      <c r="I759" s="16"/>
      <c r="J759" s="16"/>
      <c r="K759" s="16"/>
      <c r="L759" s="16"/>
      <c r="M759" s="16"/>
      <c r="N759" s="16"/>
      <c r="O759" s="16"/>
      <c r="P759" s="16"/>
      <c r="Q759" s="16"/>
    </row>
    <row r="760" spans="2:17" ht="15.75" customHeight="1">
      <c r="B760" s="16"/>
      <c r="C760" s="16"/>
      <c r="D760" s="16"/>
      <c r="E760" s="16"/>
      <c r="F760" s="16"/>
      <c r="G760" s="16"/>
      <c r="H760" s="16"/>
      <c r="I760" s="16"/>
      <c r="J760" s="16"/>
      <c r="K760" s="16"/>
      <c r="L760" s="16"/>
      <c r="M760" s="16"/>
      <c r="N760" s="16"/>
      <c r="O760" s="16"/>
      <c r="P760" s="16"/>
      <c r="Q760" s="16"/>
    </row>
    <row r="761" spans="2:17" ht="15.75" customHeight="1">
      <c r="B761" s="16"/>
      <c r="C761" s="16"/>
      <c r="D761" s="16"/>
      <c r="E761" s="16"/>
      <c r="F761" s="16"/>
      <c r="G761" s="16"/>
      <c r="H761" s="16"/>
      <c r="I761" s="16"/>
      <c r="J761" s="16"/>
      <c r="K761" s="16"/>
      <c r="L761" s="16"/>
      <c r="M761" s="16"/>
      <c r="N761" s="16"/>
      <c r="O761" s="16"/>
      <c r="P761" s="16"/>
      <c r="Q761" s="16"/>
    </row>
    <row r="762" spans="2:17" ht="15.75" customHeight="1">
      <c r="B762" s="16"/>
      <c r="C762" s="16"/>
      <c r="D762" s="16"/>
      <c r="E762" s="16"/>
      <c r="F762" s="16"/>
      <c r="G762" s="16"/>
      <c r="H762" s="16"/>
      <c r="I762" s="16"/>
      <c r="J762" s="16"/>
      <c r="K762" s="16"/>
      <c r="L762" s="16"/>
      <c r="M762" s="16"/>
      <c r="N762" s="16"/>
      <c r="O762" s="16"/>
      <c r="P762" s="16"/>
      <c r="Q762" s="16"/>
    </row>
    <row r="763" spans="2:17" ht="15.75" customHeight="1">
      <c r="B763" s="16"/>
      <c r="C763" s="16"/>
      <c r="D763" s="16"/>
      <c r="E763" s="16"/>
      <c r="F763" s="16"/>
      <c r="G763" s="16"/>
      <c r="H763" s="16"/>
      <c r="I763" s="16"/>
      <c r="J763" s="16"/>
      <c r="K763" s="16"/>
      <c r="L763" s="16"/>
      <c r="M763" s="16"/>
      <c r="N763" s="16"/>
      <c r="O763" s="16"/>
      <c r="P763" s="16"/>
      <c r="Q763" s="16"/>
    </row>
    <row r="764" spans="2:17" ht="15.75" customHeight="1">
      <c r="B764" s="16"/>
      <c r="C764" s="16"/>
      <c r="D764" s="16"/>
      <c r="E764" s="16"/>
      <c r="F764" s="16"/>
      <c r="G764" s="16"/>
      <c r="H764" s="16"/>
      <c r="I764" s="16"/>
      <c r="J764" s="16"/>
      <c r="K764" s="16"/>
      <c r="L764" s="16"/>
      <c r="M764" s="16"/>
      <c r="N764" s="16"/>
      <c r="O764" s="16"/>
      <c r="P764" s="16"/>
      <c r="Q764" s="16"/>
    </row>
    <row r="765" spans="2:17" ht="15.75" customHeight="1">
      <c r="B765" s="16"/>
      <c r="C765" s="16"/>
      <c r="D765" s="16"/>
      <c r="E765" s="16"/>
      <c r="F765" s="16"/>
      <c r="G765" s="16"/>
      <c r="H765" s="16"/>
      <c r="I765" s="16"/>
      <c r="J765" s="16"/>
      <c r="K765" s="16"/>
      <c r="L765" s="16"/>
      <c r="M765" s="16"/>
      <c r="N765" s="16"/>
      <c r="O765" s="16"/>
      <c r="P765" s="16"/>
      <c r="Q765" s="16"/>
    </row>
    <row r="766" spans="2:17" ht="15.75" customHeight="1">
      <c r="B766" s="16"/>
      <c r="C766" s="16"/>
      <c r="D766" s="16"/>
      <c r="E766" s="16"/>
      <c r="F766" s="16"/>
      <c r="G766" s="16"/>
      <c r="H766" s="16"/>
      <c r="I766" s="16"/>
      <c r="J766" s="16"/>
      <c r="K766" s="16"/>
      <c r="L766" s="16"/>
      <c r="M766" s="16"/>
      <c r="N766" s="16"/>
      <c r="O766" s="16"/>
      <c r="P766" s="16"/>
      <c r="Q766" s="16"/>
    </row>
    <row r="767" spans="2:17" ht="15.75" customHeight="1">
      <c r="B767" s="16"/>
      <c r="C767" s="16"/>
      <c r="D767" s="16"/>
      <c r="E767" s="16"/>
      <c r="F767" s="16"/>
      <c r="G767" s="16"/>
      <c r="H767" s="16"/>
      <c r="I767" s="16"/>
      <c r="J767" s="16"/>
      <c r="K767" s="16"/>
      <c r="L767" s="16"/>
      <c r="M767" s="16"/>
      <c r="N767" s="16"/>
      <c r="O767" s="16"/>
      <c r="P767" s="16"/>
      <c r="Q767" s="16"/>
    </row>
    <row r="768" spans="2:17" ht="15.75" customHeight="1">
      <c r="B768" s="16"/>
      <c r="C768" s="16"/>
      <c r="D768" s="16"/>
      <c r="E768" s="16"/>
      <c r="F768" s="16"/>
      <c r="G768" s="16"/>
      <c r="H768" s="16"/>
      <c r="I768" s="16"/>
      <c r="J768" s="16"/>
      <c r="K768" s="16"/>
      <c r="L768" s="16"/>
      <c r="M768" s="16"/>
      <c r="N768" s="16"/>
      <c r="O768" s="16"/>
      <c r="P768" s="16"/>
      <c r="Q768" s="16"/>
    </row>
    <row r="769" spans="2:17" ht="15.75" customHeight="1">
      <c r="B769" s="16"/>
      <c r="C769" s="16"/>
      <c r="D769" s="16"/>
      <c r="E769" s="16"/>
      <c r="F769" s="16"/>
      <c r="G769" s="16"/>
      <c r="H769" s="16"/>
      <c r="I769" s="16"/>
      <c r="J769" s="16"/>
      <c r="K769" s="16"/>
      <c r="L769" s="16"/>
      <c r="M769" s="16"/>
      <c r="N769" s="16"/>
      <c r="O769" s="16"/>
      <c r="P769" s="16"/>
      <c r="Q769" s="16"/>
    </row>
    <row r="770" spans="2:17" ht="15.75" customHeight="1">
      <c r="B770" s="16"/>
      <c r="C770" s="16"/>
      <c r="D770" s="16"/>
      <c r="E770" s="16"/>
      <c r="F770" s="16"/>
      <c r="G770" s="16"/>
      <c r="H770" s="16"/>
      <c r="I770" s="16"/>
      <c r="J770" s="16"/>
      <c r="K770" s="16"/>
      <c r="L770" s="16"/>
      <c r="M770" s="16"/>
      <c r="N770" s="16"/>
      <c r="O770" s="16"/>
      <c r="P770" s="16"/>
      <c r="Q770" s="16"/>
    </row>
    <row r="771" spans="2:17" ht="15.75" customHeight="1">
      <c r="B771" s="16"/>
      <c r="C771" s="16"/>
      <c r="D771" s="16"/>
      <c r="E771" s="16"/>
      <c r="F771" s="16"/>
      <c r="G771" s="16"/>
      <c r="H771" s="16"/>
      <c r="I771" s="16"/>
      <c r="J771" s="16"/>
      <c r="K771" s="16"/>
      <c r="L771" s="16"/>
      <c r="M771" s="16"/>
      <c r="N771" s="16"/>
      <c r="O771" s="16"/>
      <c r="P771" s="16"/>
      <c r="Q771" s="16"/>
    </row>
    <row r="772" spans="2:17" ht="15.75" customHeight="1">
      <c r="B772" s="16"/>
      <c r="C772" s="16"/>
      <c r="D772" s="16"/>
      <c r="E772" s="16"/>
      <c r="F772" s="16"/>
      <c r="G772" s="16"/>
      <c r="H772" s="16"/>
      <c r="I772" s="16"/>
      <c r="J772" s="16"/>
      <c r="K772" s="16"/>
      <c r="L772" s="16"/>
      <c r="M772" s="16"/>
      <c r="N772" s="16"/>
      <c r="O772" s="16"/>
      <c r="P772" s="16"/>
      <c r="Q772" s="16"/>
    </row>
    <row r="773" spans="2:17" ht="15.75" customHeight="1">
      <c r="B773" s="16"/>
      <c r="C773" s="16"/>
      <c r="D773" s="16"/>
      <c r="E773" s="16"/>
      <c r="F773" s="16"/>
      <c r="G773" s="16"/>
      <c r="H773" s="16"/>
      <c r="I773" s="16"/>
      <c r="J773" s="16"/>
      <c r="K773" s="16"/>
      <c r="L773" s="16"/>
      <c r="M773" s="16"/>
      <c r="N773" s="16"/>
      <c r="O773" s="16"/>
      <c r="P773" s="16"/>
      <c r="Q773" s="16"/>
    </row>
    <row r="774" spans="2:17" ht="15.75" customHeight="1">
      <c r="B774" s="16"/>
      <c r="C774" s="16"/>
      <c r="D774" s="16"/>
      <c r="E774" s="16"/>
      <c r="F774" s="16"/>
      <c r="G774" s="16"/>
      <c r="H774" s="16"/>
      <c r="I774" s="16"/>
      <c r="J774" s="16"/>
      <c r="K774" s="16"/>
      <c r="L774" s="16"/>
      <c r="M774" s="16"/>
      <c r="N774" s="16"/>
      <c r="O774" s="16"/>
      <c r="P774" s="16"/>
      <c r="Q774" s="16"/>
    </row>
    <row r="775" spans="2:17" ht="15.75" customHeight="1">
      <c r="B775" s="16"/>
      <c r="C775" s="16"/>
      <c r="D775" s="16"/>
      <c r="E775" s="16"/>
      <c r="F775" s="16"/>
      <c r="G775" s="16"/>
      <c r="H775" s="16"/>
      <c r="I775" s="16"/>
      <c r="J775" s="16"/>
      <c r="K775" s="16"/>
      <c r="L775" s="16"/>
      <c r="M775" s="16"/>
      <c r="N775" s="16"/>
      <c r="O775" s="16"/>
      <c r="P775" s="16"/>
      <c r="Q775" s="16"/>
    </row>
    <row r="776" spans="2:17" ht="15.75" customHeight="1">
      <c r="B776" s="16"/>
      <c r="C776" s="16"/>
      <c r="D776" s="16"/>
      <c r="E776" s="16"/>
      <c r="F776" s="16"/>
      <c r="G776" s="16"/>
      <c r="H776" s="16"/>
      <c r="I776" s="16"/>
      <c r="J776" s="16"/>
      <c r="K776" s="16"/>
      <c r="L776" s="16"/>
      <c r="M776" s="16"/>
      <c r="N776" s="16"/>
      <c r="O776" s="16"/>
      <c r="P776" s="16"/>
      <c r="Q776" s="16"/>
    </row>
    <row r="777" spans="2:17" ht="15.75" customHeight="1">
      <c r="B777" s="16"/>
      <c r="C777" s="16"/>
      <c r="D777" s="16"/>
      <c r="E777" s="16"/>
      <c r="F777" s="16"/>
      <c r="G777" s="16"/>
      <c r="H777" s="16"/>
      <c r="I777" s="16"/>
      <c r="J777" s="16"/>
      <c r="K777" s="16"/>
      <c r="L777" s="16"/>
      <c r="M777" s="16"/>
      <c r="N777" s="16"/>
      <c r="O777" s="16"/>
      <c r="P777" s="16"/>
      <c r="Q777" s="16"/>
    </row>
    <row r="778" spans="2:17" ht="15.75" customHeight="1">
      <c r="B778" s="16"/>
      <c r="C778" s="16"/>
      <c r="D778" s="16"/>
      <c r="E778" s="16"/>
      <c r="F778" s="16"/>
      <c r="G778" s="16"/>
      <c r="H778" s="16"/>
      <c r="I778" s="16"/>
      <c r="J778" s="16"/>
      <c r="K778" s="16"/>
      <c r="L778" s="16"/>
      <c r="M778" s="16"/>
      <c r="N778" s="16"/>
      <c r="O778" s="16"/>
      <c r="P778" s="16"/>
      <c r="Q778" s="16"/>
    </row>
    <row r="779" spans="2:17" ht="15.75" customHeight="1">
      <c r="B779" s="16"/>
      <c r="C779" s="16"/>
      <c r="D779" s="16"/>
      <c r="E779" s="16"/>
      <c r="F779" s="16"/>
      <c r="G779" s="16"/>
      <c r="H779" s="16"/>
      <c r="I779" s="16"/>
      <c r="J779" s="16"/>
      <c r="K779" s="16"/>
      <c r="L779" s="16"/>
      <c r="M779" s="16"/>
      <c r="N779" s="16"/>
      <c r="O779" s="16"/>
      <c r="P779" s="16"/>
      <c r="Q779" s="16"/>
    </row>
    <row r="780" spans="2:17" ht="15.75" customHeight="1">
      <c r="B780" s="16"/>
      <c r="C780" s="16"/>
      <c r="D780" s="16"/>
      <c r="E780" s="16"/>
      <c r="F780" s="16"/>
      <c r="G780" s="16"/>
      <c r="H780" s="16"/>
      <c r="I780" s="16"/>
      <c r="J780" s="16"/>
      <c r="K780" s="16"/>
      <c r="L780" s="16"/>
      <c r="M780" s="16"/>
      <c r="N780" s="16"/>
      <c r="O780" s="16"/>
      <c r="P780" s="16"/>
      <c r="Q780" s="16"/>
    </row>
    <row r="781" spans="2:17" ht="15.75" customHeight="1">
      <c r="B781" s="16"/>
      <c r="C781" s="16"/>
      <c r="D781" s="16"/>
      <c r="E781" s="16"/>
      <c r="F781" s="16"/>
      <c r="G781" s="16"/>
      <c r="H781" s="16"/>
      <c r="I781" s="16"/>
      <c r="J781" s="16"/>
      <c r="K781" s="16"/>
      <c r="L781" s="16"/>
      <c r="M781" s="16"/>
      <c r="N781" s="16"/>
      <c r="O781" s="16"/>
      <c r="P781" s="16"/>
      <c r="Q781" s="16"/>
    </row>
    <row r="782" spans="2:17" ht="15.75" customHeight="1">
      <c r="B782" s="16"/>
      <c r="C782" s="16"/>
      <c r="D782" s="16"/>
      <c r="E782" s="16"/>
      <c r="F782" s="16"/>
      <c r="G782" s="16"/>
      <c r="H782" s="16"/>
      <c r="I782" s="16"/>
      <c r="J782" s="16"/>
      <c r="K782" s="16"/>
      <c r="L782" s="16"/>
      <c r="M782" s="16"/>
      <c r="N782" s="16"/>
      <c r="O782" s="16"/>
      <c r="P782" s="16"/>
      <c r="Q782" s="16"/>
    </row>
    <row r="783" spans="2:17" ht="15.75" customHeight="1">
      <c r="B783" s="16"/>
      <c r="C783" s="16"/>
      <c r="D783" s="16"/>
      <c r="E783" s="16"/>
      <c r="F783" s="16"/>
      <c r="G783" s="16"/>
      <c r="H783" s="16"/>
      <c r="I783" s="16"/>
      <c r="J783" s="16"/>
      <c r="K783" s="16"/>
      <c r="L783" s="16"/>
      <c r="M783" s="16"/>
      <c r="N783" s="16"/>
      <c r="O783" s="16"/>
      <c r="P783" s="16"/>
      <c r="Q783" s="16"/>
    </row>
    <row r="784" spans="2:17" ht="15.75" customHeight="1">
      <c r="B784" s="16"/>
      <c r="C784" s="16"/>
      <c r="D784" s="16"/>
      <c r="E784" s="16"/>
      <c r="F784" s="16"/>
      <c r="G784" s="16"/>
      <c r="H784" s="16"/>
      <c r="I784" s="16"/>
      <c r="J784" s="16"/>
      <c r="K784" s="16"/>
      <c r="L784" s="16"/>
      <c r="M784" s="16"/>
      <c r="N784" s="16"/>
      <c r="O784" s="16"/>
      <c r="P784" s="16"/>
      <c r="Q784" s="16"/>
    </row>
    <row r="785" spans="2:17" ht="15.75" customHeight="1">
      <c r="B785" s="16"/>
      <c r="C785" s="16"/>
      <c r="D785" s="16"/>
      <c r="E785" s="16"/>
      <c r="F785" s="16"/>
      <c r="G785" s="16"/>
      <c r="H785" s="16"/>
      <c r="I785" s="16"/>
      <c r="J785" s="16"/>
      <c r="K785" s="16"/>
      <c r="L785" s="16"/>
      <c r="M785" s="16"/>
      <c r="N785" s="16"/>
      <c r="O785" s="16"/>
      <c r="P785" s="16"/>
      <c r="Q785" s="16"/>
    </row>
    <row r="786" spans="2:17" ht="15.75" customHeight="1">
      <c r="B786" s="16"/>
      <c r="C786" s="16"/>
      <c r="D786" s="16"/>
      <c r="E786" s="16"/>
      <c r="F786" s="16"/>
      <c r="G786" s="16"/>
      <c r="H786" s="16"/>
      <c r="I786" s="16"/>
      <c r="J786" s="16"/>
      <c r="K786" s="16"/>
      <c r="L786" s="16"/>
      <c r="M786" s="16"/>
      <c r="N786" s="16"/>
      <c r="O786" s="16"/>
      <c r="P786" s="16"/>
      <c r="Q786" s="16"/>
    </row>
    <row r="787" spans="2:17" ht="15.75" customHeight="1">
      <c r="B787" s="16"/>
      <c r="C787" s="16"/>
      <c r="D787" s="16"/>
      <c r="E787" s="16"/>
      <c r="F787" s="16"/>
      <c r="G787" s="16"/>
      <c r="H787" s="16"/>
      <c r="I787" s="16"/>
      <c r="J787" s="16"/>
      <c r="K787" s="16"/>
      <c r="L787" s="16"/>
      <c r="M787" s="16"/>
      <c r="N787" s="16"/>
      <c r="O787" s="16"/>
      <c r="P787" s="16"/>
      <c r="Q787" s="16"/>
    </row>
    <row r="788" spans="2:17" ht="15.75" customHeight="1">
      <c r="B788" s="16"/>
      <c r="C788" s="16"/>
      <c r="D788" s="16"/>
      <c r="E788" s="16"/>
      <c r="F788" s="16"/>
      <c r="G788" s="16"/>
      <c r="H788" s="16"/>
      <c r="I788" s="16"/>
      <c r="J788" s="16"/>
      <c r="K788" s="16"/>
      <c r="L788" s="16"/>
      <c r="M788" s="16"/>
      <c r="N788" s="16"/>
      <c r="O788" s="16"/>
      <c r="P788" s="16"/>
      <c r="Q788" s="16"/>
    </row>
    <row r="789" spans="2:17" ht="15.75" customHeight="1">
      <c r="B789" s="16"/>
      <c r="C789" s="16"/>
      <c r="D789" s="16"/>
      <c r="E789" s="16"/>
      <c r="F789" s="16"/>
      <c r="G789" s="16"/>
      <c r="H789" s="16"/>
      <c r="I789" s="16"/>
      <c r="J789" s="16"/>
      <c r="K789" s="16"/>
      <c r="L789" s="16"/>
      <c r="M789" s="16"/>
      <c r="N789" s="16"/>
      <c r="O789" s="16"/>
      <c r="P789" s="16"/>
      <c r="Q789" s="16"/>
    </row>
    <row r="790" spans="2:17" ht="15.75" customHeight="1">
      <c r="B790" s="16"/>
      <c r="C790" s="16"/>
      <c r="D790" s="16"/>
      <c r="E790" s="16"/>
      <c r="F790" s="16"/>
      <c r="G790" s="16"/>
      <c r="H790" s="16"/>
      <c r="I790" s="16"/>
      <c r="J790" s="16"/>
      <c r="K790" s="16"/>
      <c r="L790" s="16"/>
      <c r="M790" s="16"/>
      <c r="N790" s="16"/>
      <c r="O790" s="16"/>
      <c r="P790" s="16"/>
      <c r="Q790" s="16"/>
    </row>
    <row r="791" spans="2:17" ht="15.75" customHeight="1">
      <c r="B791" s="16"/>
      <c r="C791" s="16"/>
      <c r="D791" s="16"/>
      <c r="E791" s="16"/>
      <c r="F791" s="16"/>
      <c r="G791" s="16"/>
      <c r="H791" s="16"/>
      <c r="I791" s="16"/>
      <c r="J791" s="16"/>
      <c r="K791" s="16"/>
      <c r="L791" s="16"/>
      <c r="M791" s="16"/>
      <c r="N791" s="16"/>
      <c r="O791" s="16"/>
      <c r="P791" s="16"/>
      <c r="Q791" s="16"/>
    </row>
    <row r="792" spans="2:17" ht="15.75" customHeight="1">
      <c r="B792" s="16"/>
      <c r="C792" s="16"/>
      <c r="D792" s="16"/>
      <c r="E792" s="16"/>
      <c r="F792" s="16"/>
      <c r="G792" s="16"/>
      <c r="H792" s="16"/>
      <c r="I792" s="16"/>
      <c r="J792" s="16"/>
      <c r="K792" s="16"/>
      <c r="L792" s="16"/>
      <c r="M792" s="16"/>
      <c r="N792" s="16"/>
      <c r="O792" s="16"/>
      <c r="P792" s="16"/>
      <c r="Q792" s="16"/>
    </row>
    <row r="793" spans="2:17" ht="15.75" customHeight="1">
      <c r="B793" s="16"/>
      <c r="C793" s="16"/>
      <c r="D793" s="16"/>
      <c r="E793" s="16"/>
      <c r="F793" s="16"/>
      <c r="G793" s="16"/>
      <c r="H793" s="16"/>
      <c r="I793" s="16"/>
      <c r="J793" s="16"/>
      <c r="K793" s="16"/>
      <c r="L793" s="16"/>
      <c r="M793" s="16"/>
      <c r="N793" s="16"/>
      <c r="O793" s="16"/>
      <c r="P793" s="16"/>
      <c r="Q793" s="16"/>
    </row>
    <row r="794" spans="2:17" ht="15.75" customHeight="1">
      <c r="B794" s="16"/>
      <c r="C794" s="16"/>
      <c r="D794" s="16"/>
      <c r="E794" s="16"/>
      <c r="F794" s="16"/>
      <c r="G794" s="16"/>
      <c r="H794" s="16"/>
      <c r="I794" s="16"/>
      <c r="J794" s="16"/>
      <c r="K794" s="16"/>
      <c r="L794" s="16"/>
      <c r="M794" s="16"/>
      <c r="N794" s="16"/>
      <c r="O794" s="16"/>
      <c r="P794" s="16"/>
      <c r="Q794" s="16"/>
    </row>
    <row r="795" spans="2:17" ht="15.75" customHeight="1">
      <c r="B795" s="16"/>
      <c r="C795" s="16"/>
      <c r="D795" s="16"/>
      <c r="E795" s="16"/>
      <c r="F795" s="16"/>
      <c r="G795" s="16"/>
      <c r="H795" s="16"/>
      <c r="I795" s="16"/>
      <c r="J795" s="16"/>
      <c r="K795" s="16"/>
      <c r="L795" s="16"/>
      <c r="M795" s="16"/>
      <c r="N795" s="16"/>
      <c r="O795" s="16"/>
      <c r="P795" s="16"/>
      <c r="Q795" s="16"/>
    </row>
    <row r="796" spans="2:17" ht="15.75" customHeight="1">
      <c r="B796" s="16"/>
      <c r="C796" s="16"/>
      <c r="D796" s="16"/>
      <c r="E796" s="16"/>
      <c r="F796" s="16"/>
      <c r="G796" s="16"/>
      <c r="H796" s="16"/>
      <c r="I796" s="16"/>
      <c r="J796" s="16"/>
      <c r="K796" s="16"/>
      <c r="L796" s="16"/>
      <c r="M796" s="16"/>
      <c r="N796" s="16"/>
      <c r="O796" s="16"/>
      <c r="P796" s="16"/>
      <c r="Q796" s="16"/>
    </row>
    <row r="797" spans="2:17" ht="15.75" customHeight="1">
      <c r="B797" s="16"/>
      <c r="C797" s="16"/>
      <c r="D797" s="16"/>
      <c r="E797" s="16"/>
      <c r="F797" s="16"/>
      <c r="G797" s="16"/>
      <c r="H797" s="16"/>
      <c r="I797" s="16"/>
      <c r="J797" s="16"/>
      <c r="K797" s="16"/>
      <c r="L797" s="16"/>
      <c r="M797" s="16"/>
      <c r="N797" s="16"/>
      <c r="O797" s="16"/>
      <c r="P797" s="16"/>
      <c r="Q797" s="16"/>
    </row>
    <row r="798" spans="2:17" ht="15.75" customHeight="1">
      <c r="B798" s="16"/>
      <c r="C798" s="16"/>
      <c r="D798" s="16"/>
      <c r="E798" s="16"/>
      <c r="F798" s="16"/>
      <c r="G798" s="16"/>
      <c r="H798" s="16"/>
      <c r="I798" s="16"/>
      <c r="J798" s="16"/>
      <c r="K798" s="16"/>
      <c r="L798" s="16"/>
      <c r="M798" s="16"/>
      <c r="N798" s="16"/>
      <c r="O798" s="16"/>
      <c r="P798" s="16"/>
      <c r="Q798" s="16"/>
    </row>
    <row r="799" spans="2:17" ht="15.75" customHeight="1">
      <c r="B799" s="16"/>
      <c r="C799" s="16"/>
      <c r="D799" s="16"/>
      <c r="E799" s="16"/>
      <c r="F799" s="16"/>
      <c r="G799" s="16"/>
      <c r="H799" s="16"/>
      <c r="I799" s="16"/>
      <c r="J799" s="16"/>
      <c r="K799" s="16"/>
      <c r="L799" s="16"/>
      <c r="M799" s="16"/>
      <c r="N799" s="16"/>
      <c r="O799" s="16"/>
      <c r="P799" s="16"/>
      <c r="Q799" s="16"/>
    </row>
    <row r="800" spans="2:17" ht="15.75" customHeight="1">
      <c r="B800" s="16"/>
      <c r="C800" s="16"/>
      <c r="D800" s="16"/>
      <c r="E800" s="16"/>
      <c r="F800" s="16"/>
      <c r="G800" s="16"/>
      <c r="H800" s="16"/>
      <c r="I800" s="16"/>
      <c r="J800" s="16"/>
      <c r="K800" s="16"/>
      <c r="L800" s="16"/>
      <c r="M800" s="16"/>
      <c r="N800" s="16"/>
      <c r="O800" s="16"/>
      <c r="P800" s="16"/>
      <c r="Q800" s="16"/>
    </row>
    <row r="801" spans="2:17" ht="15.75" customHeight="1">
      <c r="B801" s="16"/>
      <c r="C801" s="16"/>
      <c r="D801" s="16"/>
      <c r="E801" s="16"/>
      <c r="F801" s="16"/>
      <c r="G801" s="16"/>
      <c r="H801" s="16"/>
      <c r="I801" s="16"/>
      <c r="J801" s="16"/>
      <c r="K801" s="16"/>
      <c r="L801" s="16"/>
      <c r="M801" s="16"/>
      <c r="N801" s="16"/>
      <c r="O801" s="16"/>
      <c r="P801" s="16"/>
      <c r="Q801" s="16"/>
    </row>
    <row r="802" spans="2:17" ht="15.75" customHeight="1">
      <c r="B802" s="16"/>
      <c r="C802" s="16"/>
      <c r="D802" s="16"/>
      <c r="E802" s="16"/>
      <c r="F802" s="16"/>
      <c r="G802" s="16"/>
      <c r="H802" s="16"/>
      <c r="I802" s="16"/>
      <c r="J802" s="16"/>
      <c r="K802" s="16"/>
      <c r="L802" s="16"/>
      <c r="M802" s="16"/>
      <c r="N802" s="16"/>
      <c r="O802" s="16"/>
      <c r="P802" s="16"/>
      <c r="Q802" s="16"/>
    </row>
    <row r="803" spans="2:17" ht="15.75" customHeight="1">
      <c r="B803" s="16"/>
      <c r="C803" s="16"/>
      <c r="D803" s="16"/>
      <c r="E803" s="16"/>
      <c r="F803" s="16"/>
      <c r="G803" s="16"/>
      <c r="H803" s="16"/>
      <c r="I803" s="16"/>
      <c r="J803" s="16"/>
      <c r="K803" s="16"/>
      <c r="L803" s="16"/>
      <c r="M803" s="16"/>
      <c r="N803" s="16"/>
      <c r="O803" s="16"/>
      <c r="P803" s="16"/>
      <c r="Q803" s="16"/>
    </row>
    <row r="804" spans="2:17" ht="15.75" customHeight="1">
      <c r="B804" s="16"/>
      <c r="C804" s="16"/>
      <c r="D804" s="16"/>
      <c r="E804" s="16"/>
      <c r="F804" s="16"/>
      <c r="G804" s="16"/>
      <c r="H804" s="16"/>
      <c r="I804" s="16"/>
      <c r="J804" s="16"/>
      <c r="K804" s="16"/>
      <c r="L804" s="16"/>
      <c r="M804" s="16"/>
      <c r="N804" s="16"/>
      <c r="O804" s="16"/>
      <c r="P804" s="16"/>
      <c r="Q804" s="16"/>
    </row>
    <row r="805" spans="2:17" ht="15.75" customHeight="1">
      <c r="B805" s="16"/>
      <c r="C805" s="16"/>
      <c r="D805" s="16"/>
      <c r="E805" s="16"/>
      <c r="F805" s="16"/>
      <c r="G805" s="16"/>
      <c r="H805" s="16"/>
      <c r="I805" s="16"/>
      <c r="J805" s="16"/>
      <c r="K805" s="16"/>
      <c r="L805" s="16"/>
      <c r="M805" s="16"/>
      <c r="N805" s="16"/>
      <c r="O805" s="16"/>
      <c r="P805" s="16"/>
      <c r="Q805" s="16"/>
    </row>
    <row r="806" spans="2:17" ht="15.75" customHeight="1">
      <c r="B806" s="16"/>
      <c r="C806" s="16"/>
      <c r="D806" s="16"/>
      <c r="E806" s="16"/>
      <c r="F806" s="16"/>
      <c r="G806" s="16"/>
      <c r="H806" s="16"/>
      <c r="I806" s="16"/>
      <c r="J806" s="16"/>
      <c r="K806" s="16"/>
      <c r="L806" s="16"/>
      <c r="M806" s="16"/>
      <c r="N806" s="16"/>
      <c r="O806" s="16"/>
      <c r="P806" s="16"/>
      <c r="Q806" s="16"/>
    </row>
    <row r="807" spans="2:17" ht="15.75" customHeight="1">
      <c r="B807" s="16"/>
      <c r="C807" s="16"/>
      <c r="D807" s="16"/>
      <c r="E807" s="16"/>
      <c r="F807" s="16"/>
      <c r="G807" s="16"/>
      <c r="H807" s="16"/>
      <c r="I807" s="16"/>
      <c r="J807" s="16"/>
      <c r="K807" s="16"/>
      <c r="L807" s="16"/>
      <c r="M807" s="16"/>
      <c r="N807" s="16"/>
      <c r="O807" s="16"/>
      <c r="P807" s="16"/>
      <c r="Q807" s="16"/>
    </row>
    <row r="808" spans="2:17" ht="15.75" customHeight="1">
      <c r="B808" s="16"/>
      <c r="C808" s="16"/>
      <c r="D808" s="16"/>
      <c r="E808" s="16"/>
      <c r="F808" s="16"/>
      <c r="G808" s="16"/>
      <c r="H808" s="16"/>
      <c r="I808" s="16"/>
      <c r="J808" s="16"/>
      <c r="K808" s="16"/>
      <c r="L808" s="16"/>
      <c r="M808" s="16"/>
      <c r="N808" s="16"/>
      <c r="O808" s="16"/>
      <c r="P808" s="16"/>
      <c r="Q808" s="16"/>
    </row>
    <row r="809" spans="2:17" ht="15.75" customHeight="1">
      <c r="B809" s="16"/>
      <c r="C809" s="16"/>
      <c r="D809" s="16"/>
      <c r="E809" s="16"/>
      <c r="F809" s="16"/>
      <c r="G809" s="16"/>
      <c r="H809" s="16"/>
      <c r="I809" s="16"/>
      <c r="J809" s="16"/>
      <c r="K809" s="16"/>
      <c r="L809" s="16"/>
      <c r="M809" s="16"/>
      <c r="N809" s="16"/>
      <c r="O809" s="16"/>
      <c r="P809" s="16"/>
      <c r="Q809" s="16"/>
    </row>
    <row r="810" spans="2:17" ht="15.75" customHeight="1">
      <c r="B810" s="16"/>
      <c r="C810" s="16"/>
      <c r="D810" s="16"/>
      <c r="E810" s="16"/>
      <c r="F810" s="16"/>
      <c r="G810" s="16"/>
      <c r="H810" s="16"/>
      <c r="I810" s="16"/>
      <c r="J810" s="16"/>
      <c r="K810" s="16"/>
      <c r="L810" s="16"/>
      <c r="M810" s="16"/>
      <c r="N810" s="16"/>
      <c r="O810" s="16"/>
      <c r="P810" s="16"/>
      <c r="Q810" s="16"/>
    </row>
    <row r="811" spans="2:17" ht="15.75" customHeight="1">
      <c r="B811" s="16"/>
      <c r="C811" s="16"/>
      <c r="D811" s="16"/>
      <c r="E811" s="16"/>
      <c r="F811" s="16"/>
      <c r="G811" s="16"/>
      <c r="H811" s="16"/>
      <c r="I811" s="16"/>
      <c r="J811" s="16"/>
      <c r="K811" s="16"/>
      <c r="L811" s="16"/>
      <c r="M811" s="16"/>
      <c r="N811" s="16"/>
      <c r="O811" s="16"/>
      <c r="P811" s="16"/>
      <c r="Q811" s="16"/>
    </row>
    <row r="812" spans="2:17" ht="15.75" customHeight="1">
      <c r="B812" s="16"/>
      <c r="C812" s="16"/>
      <c r="D812" s="16"/>
      <c r="E812" s="16"/>
      <c r="F812" s="16"/>
      <c r="G812" s="16"/>
      <c r="H812" s="16"/>
      <c r="I812" s="16"/>
      <c r="J812" s="16"/>
      <c r="K812" s="16"/>
      <c r="L812" s="16"/>
      <c r="M812" s="16"/>
      <c r="N812" s="16"/>
      <c r="O812" s="16"/>
      <c r="P812" s="16"/>
      <c r="Q812" s="16"/>
    </row>
    <row r="813" spans="2:17" ht="15.75" customHeight="1">
      <c r="B813" s="16"/>
      <c r="C813" s="16"/>
      <c r="D813" s="16"/>
      <c r="E813" s="16"/>
      <c r="F813" s="16"/>
      <c r="G813" s="16"/>
      <c r="H813" s="16"/>
      <c r="I813" s="16"/>
      <c r="J813" s="16"/>
      <c r="K813" s="16"/>
      <c r="L813" s="16"/>
      <c r="M813" s="16"/>
      <c r="N813" s="16"/>
      <c r="O813" s="16"/>
      <c r="P813" s="16"/>
      <c r="Q813" s="16"/>
    </row>
    <row r="814" spans="2:17" ht="15.75" customHeight="1">
      <c r="B814" s="16"/>
      <c r="C814" s="16"/>
      <c r="D814" s="16"/>
      <c r="E814" s="16"/>
      <c r="F814" s="16"/>
      <c r="G814" s="16"/>
      <c r="H814" s="16"/>
      <c r="I814" s="16"/>
      <c r="J814" s="16"/>
      <c r="K814" s="16"/>
      <c r="L814" s="16"/>
      <c r="M814" s="16"/>
      <c r="N814" s="16"/>
      <c r="O814" s="16"/>
      <c r="P814" s="16"/>
      <c r="Q814" s="16"/>
    </row>
    <row r="815" spans="2:17" ht="15.75" customHeight="1">
      <c r="B815" s="16"/>
      <c r="C815" s="16"/>
      <c r="D815" s="16"/>
      <c r="E815" s="16"/>
      <c r="F815" s="16"/>
      <c r="G815" s="16"/>
      <c r="H815" s="16"/>
      <c r="I815" s="16"/>
      <c r="J815" s="16"/>
      <c r="K815" s="16"/>
      <c r="L815" s="16"/>
      <c r="M815" s="16"/>
      <c r="N815" s="16"/>
      <c r="O815" s="16"/>
      <c r="P815" s="16"/>
      <c r="Q815" s="16"/>
    </row>
    <row r="816" spans="2:17" ht="15.75" customHeight="1">
      <c r="B816" s="16"/>
      <c r="C816" s="16"/>
      <c r="D816" s="16"/>
      <c r="E816" s="16"/>
      <c r="F816" s="16"/>
      <c r="G816" s="16"/>
      <c r="H816" s="16"/>
      <c r="I816" s="16"/>
      <c r="J816" s="16"/>
      <c r="K816" s="16"/>
      <c r="L816" s="16"/>
      <c r="M816" s="16"/>
      <c r="N816" s="16"/>
      <c r="O816" s="16"/>
      <c r="P816" s="16"/>
      <c r="Q816" s="16"/>
    </row>
    <row r="817" spans="2:17" ht="15.75" customHeight="1">
      <c r="B817" s="16"/>
      <c r="C817" s="16"/>
      <c r="D817" s="16"/>
      <c r="E817" s="16"/>
      <c r="F817" s="16"/>
      <c r="G817" s="16"/>
      <c r="H817" s="16"/>
      <c r="I817" s="16"/>
      <c r="J817" s="16"/>
      <c r="K817" s="16"/>
      <c r="L817" s="16"/>
      <c r="M817" s="16"/>
      <c r="N817" s="16"/>
      <c r="O817" s="16"/>
      <c r="P817" s="16"/>
      <c r="Q817" s="16"/>
    </row>
    <row r="818" spans="2:17" ht="15.75" customHeight="1">
      <c r="B818" s="16"/>
      <c r="C818" s="16"/>
      <c r="D818" s="16"/>
      <c r="E818" s="16"/>
      <c r="F818" s="16"/>
      <c r="G818" s="16"/>
      <c r="H818" s="16"/>
      <c r="I818" s="16"/>
      <c r="J818" s="16"/>
      <c r="K818" s="16"/>
      <c r="L818" s="16"/>
      <c r="M818" s="16"/>
      <c r="N818" s="16"/>
      <c r="O818" s="16"/>
      <c r="P818" s="16"/>
      <c r="Q818" s="16"/>
    </row>
    <row r="819" spans="2:17" ht="15.75" customHeight="1">
      <c r="B819" s="16"/>
      <c r="C819" s="16"/>
      <c r="D819" s="16"/>
      <c r="E819" s="16"/>
      <c r="F819" s="16"/>
      <c r="G819" s="16"/>
      <c r="H819" s="16"/>
      <c r="I819" s="16"/>
      <c r="J819" s="16"/>
      <c r="K819" s="16"/>
      <c r="L819" s="16"/>
      <c r="M819" s="16"/>
      <c r="N819" s="16"/>
      <c r="O819" s="16"/>
      <c r="P819" s="16"/>
      <c r="Q819" s="16"/>
    </row>
    <row r="820" spans="2:17" ht="15.75" customHeight="1">
      <c r="B820" s="16"/>
      <c r="C820" s="16"/>
      <c r="D820" s="16"/>
      <c r="E820" s="16"/>
      <c r="F820" s="16"/>
      <c r="G820" s="16"/>
      <c r="H820" s="16"/>
      <c r="I820" s="16"/>
      <c r="J820" s="16"/>
      <c r="K820" s="16"/>
      <c r="L820" s="16"/>
      <c r="M820" s="16"/>
      <c r="N820" s="16"/>
      <c r="O820" s="16"/>
      <c r="P820" s="16"/>
      <c r="Q820" s="16"/>
    </row>
    <row r="821" spans="2:17" ht="15.75" customHeight="1">
      <c r="B821" s="16"/>
      <c r="C821" s="16"/>
      <c r="D821" s="16"/>
      <c r="E821" s="16"/>
      <c r="F821" s="16"/>
      <c r="G821" s="16"/>
      <c r="H821" s="16"/>
      <c r="I821" s="16"/>
      <c r="J821" s="16"/>
      <c r="K821" s="16"/>
      <c r="L821" s="16"/>
      <c r="M821" s="16"/>
      <c r="N821" s="16"/>
      <c r="O821" s="16"/>
      <c r="P821" s="16"/>
      <c r="Q821" s="16"/>
    </row>
    <row r="822" spans="2:17" ht="15.75" customHeight="1">
      <c r="B822" s="16"/>
      <c r="C822" s="16"/>
      <c r="D822" s="16"/>
      <c r="E822" s="16"/>
      <c r="F822" s="16"/>
      <c r="G822" s="16"/>
      <c r="H822" s="16"/>
      <c r="I822" s="16"/>
      <c r="J822" s="16"/>
      <c r="K822" s="16"/>
      <c r="L822" s="16"/>
      <c r="M822" s="16"/>
      <c r="N822" s="16"/>
      <c r="O822" s="16"/>
      <c r="P822" s="16"/>
      <c r="Q822" s="16"/>
    </row>
    <row r="823" spans="2:17" ht="15.75" customHeight="1">
      <c r="B823" s="16"/>
      <c r="C823" s="16"/>
      <c r="D823" s="16"/>
      <c r="E823" s="16"/>
      <c r="F823" s="16"/>
      <c r="G823" s="16"/>
      <c r="H823" s="16"/>
      <c r="I823" s="16"/>
      <c r="J823" s="16"/>
      <c r="K823" s="16"/>
      <c r="L823" s="16"/>
      <c r="M823" s="16"/>
      <c r="N823" s="16"/>
      <c r="O823" s="16"/>
      <c r="P823" s="16"/>
      <c r="Q823" s="16"/>
    </row>
    <row r="824" spans="2:17" ht="15.75" customHeight="1">
      <c r="B824" s="16"/>
      <c r="C824" s="16"/>
      <c r="D824" s="16"/>
      <c r="E824" s="16"/>
      <c r="F824" s="16"/>
      <c r="G824" s="16"/>
      <c r="H824" s="16"/>
      <c r="I824" s="16"/>
      <c r="J824" s="16"/>
      <c r="K824" s="16"/>
      <c r="L824" s="16"/>
      <c r="M824" s="16"/>
      <c r="N824" s="16"/>
      <c r="O824" s="16"/>
      <c r="P824" s="16"/>
      <c r="Q824" s="16"/>
    </row>
    <row r="825" spans="2:17" ht="15.75" customHeight="1">
      <c r="B825" s="16"/>
      <c r="C825" s="16"/>
      <c r="D825" s="16"/>
      <c r="E825" s="16"/>
      <c r="F825" s="16"/>
      <c r="G825" s="16"/>
      <c r="H825" s="16"/>
      <c r="I825" s="16"/>
      <c r="J825" s="16"/>
      <c r="K825" s="16"/>
      <c r="L825" s="16"/>
      <c r="M825" s="16"/>
      <c r="N825" s="16"/>
      <c r="O825" s="16"/>
      <c r="P825" s="16"/>
      <c r="Q825" s="16"/>
    </row>
    <row r="826" spans="2:17" ht="15.75" customHeight="1">
      <c r="B826" s="16"/>
      <c r="C826" s="16"/>
      <c r="D826" s="16"/>
      <c r="E826" s="16"/>
      <c r="F826" s="16"/>
      <c r="G826" s="16"/>
      <c r="H826" s="16"/>
      <c r="I826" s="16"/>
      <c r="J826" s="16"/>
      <c r="K826" s="16"/>
      <c r="L826" s="16"/>
      <c r="M826" s="16"/>
      <c r="N826" s="16"/>
      <c r="O826" s="16"/>
      <c r="P826" s="16"/>
      <c r="Q826" s="16"/>
    </row>
    <row r="827" spans="2:17" ht="15.75" customHeight="1">
      <c r="B827" s="16"/>
      <c r="C827" s="16"/>
      <c r="D827" s="16"/>
      <c r="E827" s="16"/>
      <c r="F827" s="16"/>
      <c r="G827" s="16"/>
      <c r="H827" s="16"/>
      <c r="I827" s="16"/>
      <c r="J827" s="16"/>
      <c r="K827" s="16"/>
      <c r="L827" s="16"/>
      <c r="M827" s="16"/>
      <c r="N827" s="16"/>
      <c r="O827" s="16"/>
      <c r="P827" s="16"/>
      <c r="Q827" s="16"/>
    </row>
    <row r="828" spans="2:17" ht="15.75" customHeight="1">
      <c r="B828" s="16"/>
      <c r="C828" s="16"/>
      <c r="D828" s="16"/>
      <c r="E828" s="16"/>
      <c r="F828" s="16"/>
      <c r="G828" s="16"/>
      <c r="H828" s="16"/>
      <c r="I828" s="16"/>
      <c r="J828" s="16"/>
      <c r="K828" s="16"/>
      <c r="L828" s="16"/>
      <c r="M828" s="16"/>
      <c r="N828" s="16"/>
      <c r="O828" s="16"/>
      <c r="P828" s="16"/>
      <c r="Q828" s="16"/>
    </row>
    <row r="829" spans="2:17" ht="15.75" customHeight="1">
      <c r="B829" s="16"/>
      <c r="C829" s="16"/>
      <c r="D829" s="16"/>
      <c r="E829" s="16"/>
      <c r="F829" s="16"/>
      <c r="G829" s="16"/>
      <c r="H829" s="16"/>
      <c r="I829" s="16"/>
      <c r="J829" s="16"/>
      <c r="K829" s="16"/>
      <c r="L829" s="16"/>
      <c r="M829" s="16"/>
      <c r="N829" s="16"/>
      <c r="O829" s="16"/>
      <c r="P829" s="16"/>
      <c r="Q829" s="16"/>
    </row>
    <row r="830" spans="2:17" ht="15.75" customHeight="1">
      <c r="B830" s="16"/>
      <c r="C830" s="16"/>
      <c r="D830" s="16"/>
      <c r="E830" s="16"/>
      <c r="F830" s="16"/>
      <c r="G830" s="16"/>
      <c r="H830" s="16"/>
      <c r="I830" s="16"/>
      <c r="J830" s="16"/>
      <c r="K830" s="16"/>
      <c r="L830" s="16"/>
      <c r="M830" s="16"/>
      <c r="N830" s="16"/>
      <c r="O830" s="16"/>
      <c r="P830" s="16"/>
      <c r="Q830" s="16"/>
    </row>
    <row r="831" spans="2:17" ht="15.75" customHeight="1">
      <c r="B831" s="16"/>
      <c r="C831" s="16"/>
      <c r="D831" s="16"/>
      <c r="E831" s="16"/>
      <c r="F831" s="16"/>
      <c r="G831" s="16"/>
      <c r="H831" s="16"/>
      <c r="I831" s="16"/>
      <c r="J831" s="16"/>
      <c r="K831" s="16"/>
      <c r="L831" s="16"/>
      <c r="M831" s="16"/>
      <c r="N831" s="16"/>
      <c r="O831" s="16"/>
      <c r="P831" s="16"/>
      <c r="Q831" s="16"/>
    </row>
    <row r="832" spans="2:17" ht="15.75" customHeight="1">
      <c r="B832" s="16"/>
      <c r="C832" s="16"/>
      <c r="D832" s="16"/>
      <c r="E832" s="16"/>
      <c r="F832" s="16"/>
      <c r="G832" s="16"/>
      <c r="H832" s="16"/>
      <c r="I832" s="16"/>
      <c r="J832" s="16"/>
      <c r="K832" s="16"/>
      <c r="L832" s="16"/>
      <c r="M832" s="16"/>
      <c r="N832" s="16"/>
      <c r="O832" s="16"/>
      <c r="P832" s="16"/>
      <c r="Q832" s="16"/>
    </row>
    <row r="833" spans="2:17" ht="15.75" customHeight="1">
      <c r="B833" s="16"/>
      <c r="C833" s="16"/>
      <c r="D833" s="16"/>
      <c r="E833" s="16"/>
      <c r="F833" s="16"/>
      <c r="G833" s="16"/>
      <c r="H833" s="16"/>
      <c r="I833" s="16"/>
      <c r="J833" s="16"/>
      <c r="K833" s="16"/>
      <c r="L833" s="16"/>
      <c r="M833" s="16"/>
      <c r="N833" s="16"/>
      <c r="O833" s="16"/>
      <c r="P833" s="16"/>
      <c r="Q833" s="16"/>
    </row>
    <row r="834" spans="2:17" ht="15.75" customHeight="1">
      <c r="B834" s="16"/>
      <c r="C834" s="16"/>
      <c r="D834" s="16"/>
      <c r="E834" s="16"/>
      <c r="F834" s="16"/>
      <c r="G834" s="16"/>
      <c r="H834" s="16"/>
      <c r="I834" s="16"/>
      <c r="J834" s="16"/>
      <c r="K834" s="16"/>
      <c r="L834" s="16"/>
      <c r="M834" s="16"/>
      <c r="N834" s="16"/>
      <c r="O834" s="16"/>
      <c r="P834" s="16"/>
      <c r="Q834" s="16"/>
    </row>
    <row r="835" spans="2:17" ht="15.75" customHeight="1">
      <c r="B835" s="16"/>
      <c r="C835" s="16"/>
      <c r="D835" s="16"/>
      <c r="E835" s="16"/>
      <c r="F835" s="16"/>
      <c r="G835" s="16"/>
      <c r="H835" s="16"/>
      <c r="I835" s="16"/>
      <c r="J835" s="16"/>
      <c r="K835" s="16"/>
      <c r="L835" s="16"/>
      <c r="M835" s="16"/>
      <c r="N835" s="16"/>
      <c r="O835" s="16"/>
      <c r="P835" s="16"/>
      <c r="Q835" s="16"/>
    </row>
    <row r="836" spans="2:17" ht="15.75" customHeight="1">
      <c r="B836" s="16"/>
      <c r="C836" s="16"/>
      <c r="D836" s="16"/>
      <c r="E836" s="16"/>
      <c r="F836" s="16"/>
      <c r="G836" s="16"/>
      <c r="H836" s="16"/>
      <c r="I836" s="16"/>
      <c r="J836" s="16"/>
      <c r="K836" s="16"/>
      <c r="L836" s="16"/>
      <c r="M836" s="16"/>
      <c r="N836" s="16"/>
      <c r="O836" s="16"/>
      <c r="P836" s="16"/>
      <c r="Q836" s="16"/>
    </row>
    <row r="837" spans="2:17" ht="15.75" customHeight="1">
      <c r="B837" s="16"/>
      <c r="C837" s="16"/>
      <c r="D837" s="16"/>
      <c r="E837" s="16"/>
      <c r="F837" s="16"/>
      <c r="G837" s="16"/>
      <c r="H837" s="16"/>
      <c r="I837" s="16"/>
      <c r="J837" s="16"/>
      <c r="K837" s="16"/>
      <c r="L837" s="16"/>
      <c r="M837" s="16"/>
      <c r="N837" s="16"/>
      <c r="O837" s="16"/>
      <c r="P837" s="16"/>
      <c r="Q837" s="16"/>
    </row>
    <row r="838" spans="2:17" ht="15.75" customHeight="1">
      <c r="B838" s="16"/>
      <c r="C838" s="16"/>
      <c r="D838" s="16"/>
      <c r="E838" s="16"/>
      <c r="F838" s="16"/>
      <c r="G838" s="16"/>
      <c r="H838" s="16"/>
      <c r="I838" s="16"/>
      <c r="J838" s="16"/>
      <c r="K838" s="16"/>
      <c r="L838" s="16"/>
      <c r="M838" s="16"/>
      <c r="N838" s="16"/>
      <c r="O838" s="16"/>
      <c r="P838" s="16"/>
      <c r="Q838" s="16"/>
    </row>
    <row r="839" spans="2:17" ht="15.75" customHeight="1">
      <c r="B839" s="16"/>
      <c r="C839" s="16"/>
      <c r="D839" s="16"/>
      <c r="E839" s="16"/>
      <c r="F839" s="16"/>
      <c r="G839" s="16"/>
      <c r="H839" s="16"/>
      <c r="I839" s="16"/>
      <c r="J839" s="16"/>
      <c r="K839" s="16"/>
      <c r="L839" s="16"/>
      <c r="M839" s="16"/>
      <c r="N839" s="16"/>
      <c r="O839" s="16"/>
      <c r="P839" s="16"/>
      <c r="Q839" s="16"/>
    </row>
    <row r="840" spans="2:17" ht="15.75" customHeight="1">
      <c r="B840" s="16"/>
      <c r="C840" s="16"/>
      <c r="D840" s="16"/>
      <c r="E840" s="16"/>
      <c r="F840" s="16"/>
      <c r="G840" s="16"/>
      <c r="H840" s="16"/>
      <c r="I840" s="16"/>
      <c r="J840" s="16"/>
      <c r="K840" s="16"/>
      <c r="L840" s="16"/>
      <c r="M840" s="16"/>
      <c r="N840" s="16"/>
      <c r="O840" s="16"/>
      <c r="P840" s="16"/>
      <c r="Q840" s="16"/>
    </row>
    <row r="841" spans="2:17" ht="15.75" customHeight="1">
      <c r="B841" s="16"/>
      <c r="C841" s="16"/>
      <c r="D841" s="16"/>
      <c r="E841" s="16"/>
      <c r="F841" s="16"/>
      <c r="G841" s="16"/>
      <c r="H841" s="16"/>
      <c r="I841" s="16"/>
      <c r="J841" s="16"/>
      <c r="K841" s="16"/>
      <c r="L841" s="16"/>
      <c r="M841" s="16"/>
      <c r="N841" s="16"/>
      <c r="O841" s="16"/>
      <c r="P841" s="16"/>
      <c r="Q841" s="16"/>
    </row>
    <row r="842" spans="2:17" ht="15.75" customHeight="1">
      <c r="B842" s="16"/>
      <c r="C842" s="16"/>
      <c r="D842" s="16"/>
      <c r="E842" s="16"/>
      <c r="F842" s="16"/>
      <c r="G842" s="16"/>
      <c r="H842" s="16"/>
      <c r="I842" s="16"/>
      <c r="J842" s="16"/>
      <c r="K842" s="16"/>
      <c r="L842" s="16"/>
      <c r="M842" s="16"/>
      <c r="N842" s="16"/>
      <c r="O842" s="16"/>
      <c r="P842" s="16"/>
      <c r="Q842" s="16"/>
    </row>
    <row r="843" spans="2:17" ht="15.75" customHeight="1">
      <c r="B843" s="16"/>
      <c r="C843" s="16"/>
      <c r="D843" s="16"/>
      <c r="E843" s="16"/>
      <c r="F843" s="16"/>
      <c r="G843" s="16"/>
      <c r="H843" s="16"/>
      <c r="I843" s="16"/>
      <c r="J843" s="16"/>
      <c r="K843" s="16"/>
      <c r="L843" s="16"/>
      <c r="M843" s="16"/>
      <c r="N843" s="16"/>
      <c r="O843" s="16"/>
      <c r="P843" s="16"/>
      <c r="Q843" s="16"/>
    </row>
    <row r="844" spans="2:17" ht="15.75" customHeight="1">
      <c r="B844" s="16"/>
      <c r="C844" s="16"/>
      <c r="D844" s="16"/>
      <c r="E844" s="16"/>
      <c r="F844" s="16"/>
      <c r="G844" s="16"/>
      <c r="H844" s="16"/>
      <c r="I844" s="16"/>
      <c r="J844" s="16"/>
      <c r="K844" s="16"/>
      <c r="L844" s="16"/>
      <c r="M844" s="16"/>
      <c r="N844" s="16"/>
      <c r="O844" s="16"/>
      <c r="P844" s="16"/>
      <c r="Q844" s="16"/>
    </row>
    <row r="845" spans="2:17" ht="15.75" customHeight="1">
      <c r="B845" s="16"/>
      <c r="C845" s="16"/>
      <c r="D845" s="16"/>
      <c r="E845" s="16"/>
      <c r="F845" s="16"/>
      <c r="G845" s="16"/>
      <c r="H845" s="16"/>
      <c r="I845" s="16"/>
      <c r="J845" s="16"/>
      <c r="K845" s="16"/>
      <c r="L845" s="16"/>
      <c r="M845" s="16"/>
      <c r="N845" s="16"/>
      <c r="O845" s="16"/>
      <c r="P845" s="16"/>
      <c r="Q845" s="16"/>
    </row>
    <row r="846" spans="2:17" ht="15.75" customHeight="1">
      <c r="B846" s="16"/>
      <c r="C846" s="16"/>
      <c r="D846" s="16"/>
      <c r="E846" s="16"/>
      <c r="F846" s="16"/>
      <c r="G846" s="16"/>
      <c r="H846" s="16"/>
      <c r="I846" s="16"/>
      <c r="J846" s="16"/>
      <c r="K846" s="16"/>
      <c r="L846" s="16"/>
      <c r="M846" s="16"/>
      <c r="N846" s="16"/>
      <c r="O846" s="16"/>
      <c r="P846" s="16"/>
      <c r="Q846" s="16"/>
    </row>
    <row r="847" spans="2:17" ht="15.75" customHeight="1">
      <c r="B847" s="16"/>
      <c r="C847" s="16"/>
      <c r="D847" s="16"/>
      <c r="E847" s="16"/>
      <c r="F847" s="16"/>
      <c r="G847" s="16"/>
      <c r="H847" s="16"/>
      <c r="I847" s="16"/>
      <c r="J847" s="16"/>
      <c r="K847" s="16"/>
      <c r="L847" s="16"/>
      <c r="M847" s="16"/>
      <c r="N847" s="16"/>
      <c r="O847" s="16"/>
      <c r="P847" s="16"/>
      <c r="Q847" s="16"/>
    </row>
    <row r="848" spans="2:17" ht="15.75" customHeight="1">
      <c r="B848" s="16"/>
      <c r="C848" s="16"/>
      <c r="D848" s="16"/>
      <c r="E848" s="16"/>
      <c r="F848" s="16"/>
      <c r="G848" s="16"/>
      <c r="H848" s="16"/>
      <c r="I848" s="16"/>
      <c r="J848" s="16"/>
      <c r="K848" s="16"/>
      <c r="L848" s="16"/>
      <c r="M848" s="16"/>
      <c r="N848" s="16"/>
      <c r="O848" s="16"/>
      <c r="P848" s="16"/>
      <c r="Q848" s="16"/>
    </row>
    <row r="849" spans="2:17" ht="15.75" customHeight="1">
      <c r="B849" s="16"/>
      <c r="C849" s="16"/>
      <c r="D849" s="16"/>
      <c r="E849" s="16"/>
      <c r="F849" s="16"/>
      <c r="G849" s="16"/>
      <c r="H849" s="16"/>
      <c r="I849" s="16"/>
      <c r="J849" s="16"/>
      <c r="K849" s="16"/>
      <c r="L849" s="16"/>
      <c r="M849" s="16"/>
      <c r="N849" s="16"/>
      <c r="O849" s="16"/>
      <c r="P849" s="16"/>
      <c r="Q849" s="16"/>
    </row>
    <row r="850" spans="2:17" ht="15.75" customHeight="1">
      <c r="B850" s="16"/>
      <c r="C850" s="16"/>
      <c r="D850" s="16"/>
      <c r="E850" s="16"/>
      <c r="F850" s="16"/>
      <c r="G850" s="16"/>
      <c r="H850" s="16"/>
      <c r="I850" s="16"/>
      <c r="J850" s="16"/>
      <c r="K850" s="16"/>
      <c r="L850" s="16"/>
      <c r="M850" s="16"/>
      <c r="N850" s="16"/>
      <c r="O850" s="16"/>
      <c r="P850" s="16"/>
      <c r="Q850" s="16"/>
    </row>
    <row r="851" spans="2:17" ht="15.75" customHeight="1">
      <c r="B851" s="16"/>
      <c r="C851" s="16"/>
      <c r="D851" s="16"/>
      <c r="E851" s="16"/>
      <c r="F851" s="16"/>
      <c r="G851" s="16"/>
      <c r="H851" s="16"/>
      <c r="I851" s="16"/>
      <c r="J851" s="16"/>
      <c r="K851" s="16"/>
      <c r="L851" s="16"/>
      <c r="M851" s="16"/>
      <c r="N851" s="16"/>
      <c r="O851" s="16"/>
      <c r="P851" s="16"/>
      <c r="Q851" s="16"/>
    </row>
    <row r="852" spans="2:17" ht="15.75" customHeight="1">
      <c r="B852" s="16"/>
      <c r="C852" s="16"/>
      <c r="D852" s="16"/>
      <c r="E852" s="16"/>
      <c r="F852" s="16"/>
      <c r="G852" s="16"/>
      <c r="H852" s="16"/>
      <c r="I852" s="16"/>
      <c r="J852" s="16"/>
      <c r="K852" s="16"/>
      <c r="L852" s="16"/>
      <c r="M852" s="16"/>
      <c r="N852" s="16"/>
      <c r="O852" s="16"/>
      <c r="P852" s="16"/>
      <c r="Q852" s="16"/>
    </row>
    <row r="853" spans="2:17" ht="15.75" customHeight="1">
      <c r="B853" s="16"/>
      <c r="C853" s="16"/>
      <c r="D853" s="16"/>
      <c r="E853" s="16"/>
      <c r="F853" s="16"/>
      <c r="G853" s="16"/>
      <c r="H853" s="16"/>
      <c r="I853" s="16"/>
      <c r="J853" s="16"/>
      <c r="K853" s="16"/>
      <c r="L853" s="16"/>
      <c r="M853" s="16"/>
      <c r="N853" s="16"/>
      <c r="O853" s="16"/>
      <c r="P853" s="16"/>
      <c r="Q853" s="16"/>
    </row>
    <row r="854" spans="2:17" ht="15.75" customHeight="1">
      <c r="B854" s="16"/>
      <c r="C854" s="16"/>
      <c r="D854" s="16"/>
      <c r="E854" s="16"/>
      <c r="F854" s="16"/>
      <c r="G854" s="16"/>
      <c r="H854" s="16"/>
      <c r="I854" s="16"/>
      <c r="J854" s="16"/>
      <c r="K854" s="16"/>
      <c r="L854" s="16"/>
      <c r="M854" s="16"/>
      <c r="N854" s="16"/>
      <c r="O854" s="16"/>
      <c r="P854" s="16"/>
      <c r="Q854" s="16"/>
    </row>
    <row r="855" spans="2:17" ht="15.75" customHeight="1">
      <c r="B855" s="16"/>
      <c r="C855" s="16"/>
      <c r="D855" s="16"/>
      <c r="E855" s="16"/>
      <c r="F855" s="16"/>
      <c r="G855" s="16"/>
      <c r="H855" s="16"/>
      <c r="I855" s="16"/>
      <c r="J855" s="16"/>
      <c r="K855" s="16"/>
      <c r="L855" s="16"/>
      <c r="M855" s="16"/>
      <c r="N855" s="16"/>
      <c r="O855" s="16"/>
      <c r="P855" s="16"/>
      <c r="Q855" s="16"/>
    </row>
    <row r="856" spans="2:17" ht="15.75" customHeight="1">
      <c r="B856" s="16"/>
      <c r="C856" s="16"/>
      <c r="D856" s="16"/>
      <c r="E856" s="16"/>
      <c r="F856" s="16"/>
      <c r="G856" s="16"/>
      <c r="H856" s="16"/>
      <c r="I856" s="16"/>
      <c r="J856" s="16"/>
      <c r="K856" s="16"/>
      <c r="L856" s="16"/>
      <c r="M856" s="16"/>
      <c r="N856" s="16"/>
      <c r="O856" s="16"/>
      <c r="P856" s="16"/>
      <c r="Q856" s="16"/>
    </row>
    <row r="857" spans="2:17" ht="15.75" customHeight="1">
      <c r="B857" s="16"/>
      <c r="C857" s="16"/>
      <c r="D857" s="16"/>
      <c r="E857" s="16"/>
      <c r="F857" s="16"/>
      <c r="G857" s="16"/>
      <c r="H857" s="16"/>
      <c r="I857" s="16"/>
      <c r="J857" s="16"/>
      <c r="K857" s="16"/>
      <c r="L857" s="16"/>
      <c r="M857" s="16"/>
      <c r="N857" s="16"/>
      <c r="O857" s="16"/>
      <c r="P857" s="16"/>
      <c r="Q857" s="16"/>
    </row>
    <row r="858" spans="2:17" ht="15.75" customHeight="1">
      <c r="B858" s="16"/>
      <c r="C858" s="16"/>
      <c r="D858" s="16"/>
      <c r="E858" s="16"/>
      <c r="F858" s="16"/>
      <c r="G858" s="16"/>
      <c r="H858" s="16"/>
      <c r="I858" s="16"/>
      <c r="J858" s="16"/>
      <c r="K858" s="16"/>
      <c r="L858" s="16"/>
      <c r="M858" s="16"/>
      <c r="N858" s="16"/>
      <c r="O858" s="16"/>
      <c r="P858" s="16"/>
      <c r="Q858" s="16"/>
    </row>
    <row r="859" spans="2:17" ht="15.75" customHeight="1">
      <c r="B859" s="16"/>
      <c r="C859" s="16"/>
      <c r="D859" s="16"/>
      <c r="E859" s="16"/>
      <c r="F859" s="16"/>
      <c r="G859" s="16"/>
      <c r="H859" s="16"/>
      <c r="I859" s="16"/>
      <c r="J859" s="16"/>
      <c r="K859" s="16"/>
      <c r="L859" s="16"/>
      <c r="M859" s="16"/>
      <c r="N859" s="16"/>
      <c r="O859" s="16"/>
      <c r="P859" s="16"/>
      <c r="Q859" s="16"/>
    </row>
    <row r="860" spans="2:17" ht="15.75" customHeight="1">
      <c r="B860" s="16"/>
      <c r="C860" s="16"/>
      <c r="D860" s="16"/>
      <c r="E860" s="16"/>
      <c r="F860" s="16"/>
      <c r="G860" s="16"/>
      <c r="H860" s="16"/>
      <c r="I860" s="16"/>
      <c r="J860" s="16"/>
      <c r="K860" s="16"/>
      <c r="L860" s="16"/>
      <c r="M860" s="16"/>
      <c r="N860" s="16"/>
      <c r="O860" s="16"/>
      <c r="P860" s="16"/>
      <c r="Q860" s="16"/>
    </row>
    <row r="861" spans="2:17" ht="15.75" customHeight="1">
      <c r="B861" s="16"/>
      <c r="C861" s="16"/>
      <c r="D861" s="16"/>
      <c r="E861" s="16"/>
      <c r="F861" s="16"/>
      <c r="G861" s="16"/>
      <c r="H861" s="16"/>
      <c r="I861" s="16"/>
      <c r="J861" s="16"/>
      <c r="K861" s="16"/>
      <c r="L861" s="16"/>
      <c r="M861" s="16"/>
      <c r="N861" s="16"/>
      <c r="O861" s="16"/>
      <c r="P861" s="16"/>
      <c r="Q861" s="16"/>
    </row>
    <row r="862" spans="2:17" ht="15.75" customHeight="1">
      <c r="B862" s="16"/>
      <c r="C862" s="16"/>
      <c r="D862" s="16"/>
      <c r="E862" s="16"/>
      <c r="F862" s="16"/>
      <c r="G862" s="16"/>
      <c r="H862" s="16"/>
      <c r="I862" s="16"/>
      <c r="J862" s="16"/>
      <c r="K862" s="16"/>
      <c r="L862" s="16"/>
      <c r="M862" s="16"/>
      <c r="N862" s="16"/>
      <c r="O862" s="16"/>
      <c r="P862" s="16"/>
      <c r="Q862" s="16"/>
    </row>
    <row r="863" spans="2:17" ht="15.75" customHeight="1">
      <c r="B863" s="16"/>
      <c r="C863" s="16"/>
      <c r="D863" s="16"/>
      <c r="E863" s="16"/>
      <c r="F863" s="16"/>
      <c r="G863" s="16"/>
      <c r="H863" s="16"/>
      <c r="I863" s="16"/>
      <c r="J863" s="16"/>
      <c r="K863" s="16"/>
      <c r="L863" s="16"/>
      <c r="M863" s="16"/>
      <c r="N863" s="16"/>
      <c r="O863" s="16"/>
      <c r="P863" s="16"/>
      <c r="Q863" s="16"/>
    </row>
    <row r="864" spans="2:17" ht="15.75" customHeight="1">
      <c r="B864" s="16"/>
      <c r="C864" s="16"/>
      <c r="D864" s="16"/>
      <c r="E864" s="16"/>
      <c r="F864" s="16"/>
      <c r="G864" s="16"/>
      <c r="H864" s="16"/>
      <c r="I864" s="16"/>
      <c r="J864" s="16"/>
      <c r="K864" s="16"/>
      <c r="L864" s="16"/>
      <c r="M864" s="16"/>
      <c r="N864" s="16"/>
      <c r="O864" s="16"/>
      <c r="P864" s="16"/>
      <c r="Q864" s="16"/>
    </row>
    <row r="865" spans="2:17" ht="15.75" customHeight="1">
      <c r="B865" s="16"/>
      <c r="C865" s="16"/>
      <c r="D865" s="16"/>
      <c r="E865" s="16"/>
      <c r="F865" s="16"/>
      <c r="G865" s="16"/>
      <c r="H865" s="16"/>
      <c r="I865" s="16"/>
      <c r="J865" s="16"/>
      <c r="K865" s="16"/>
      <c r="L865" s="16"/>
      <c r="M865" s="16"/>
      <c r="N865" s="16"/>
      <c r="O865" s="16"/>
      <c r="P865" s="16"/>
      <c r="Q865" s="16"/>
    </row>
    <row r="866" spans="2:17" ht="15.75" customHeight="1">
      <c r="B866" s="16"/>
      <c r="C866" s="16"/>
      <c r="D866" s="16"/>
      <c r="E866" s="16"/>
      <c r="F866" s="16"/>
      <c r="G866" s="16"/>
      <c r="H866" s="16"/>
      <c r="I866" s="16"/>
      <c r="J866" s="16"/>
      <c r="K866" s="16"/>
      <c r="L866" s="16"/>
      <c r="M866" s="16"/>
      <c r="N866" s="16"/>
      <c r="O866" s="16"/>
      <c r="P866" s="16"/>
      <c r="Q866" s="16"/>
    </row>
    <row r="867" spans="2:17" ht="15.75" customHeight="1">
      <c r="B867" s="16"/>
      <c r="C867" s="16"/>
      <c r="D867" s="16"/>
      <c r="E867" s="16"/>
      <c r="F867" s="16"/>
      <c r="G867" s="16"/>
      <c r="H867" s="16"/>
      <c r="I867" s="16"/>
      <c r="J867" s="16"/>
      <c r="K867" s="16"/>
      <c r="L867" s="16"/>
      <c r="M867" s="16"/>
      <c r="N867" s="16"/>
      <c r="O867" s="16"/>
      <c r="P867" s="16"/>
      <c r="Q867" s="16"/>
    </row>
    <row r="868" spans="2:17" ht="15.75" customHeight="1">
      <c r="B868" s="16"/>
      <c r="C868" s="16"/>
      <c r="D868" s="16"/>
      <c r="E868" s="16"/>
      <c r="F868" s="16"/>
      <c r="G868" s="16"/>
      <c r="H868" s="16"/>
      <c r="I868" s="16"/>
      <c r="J868" s="16"/>
      <c r="K868" s="16"/>
      <c r="L868" s="16"/>
      <c r="M868" s="16"/>
      <c r="N868" s="16"/>
      <c r="O868" s="16"/>
      <c r="P868" s="16"/>
      <c r="Q868" s="16"/>
    </row>
    <row r="869" spans="2:17" ht="15.75" customHeight="1">
      <c r="B869" s="16"/>
      <c r="C869" s="16"/>
      <c r="D869" s="16"/>
      <c r="E869" s="16"/>
      <c r="F869" s="16"/>
      <c r="G869" s="16"/>
      <c r="H869" s="16"/>
      <c r="I869" s="16"/>
      <c r="J869" s="16"/>
      <c r="K869" s="16"/>
      <c r="L869" s="16"/>
      <c r="M869" s="16"/>
      <c r="N869" s="16"/>
      <c r="O869" s="16"/>
      <c r="P869" s="16"/>
      <c r="Q869" s="16"/>
    </row>
    <row r="870" spans="2:17" ht="15.75" customHeight="1">
      <c r="B870" s="16"/>
      <c r="C870" s="16"/>
      <c r="D870" s="16"/>
      <c r="E870" s="16"/>
      <c r="F870" s="16"/>
      <c r="G870" s="16"/>
      <c r="H870" s="16"/>
      <c r="I870" s="16"/>
      <c r="J870" s="16"/>
      <c r="K870" s="16"/>
      <c r="L870" s="16"/>
      <c r="M870" s="16"/>
      <c r="N870" s="16"/>
      <c r="O870" s="16"/>
      <c r="P870" s="16"/>
      <c r="Q870" s="16"/>
    </row>
    <row r="871" spans="2:17" ht="15.75" customHeight="1">
      <c r="B871" s="16"/>
      <c r="C871" s="16"/>
      <c r="D871" s="16"/>
      <c r="E871" s="16"/>
      <c r="F871" s="16"/>
      <c r="G871" s="16"/>
      <c r="H871" s="16"/>
      <c r="I871" s="16"/>
      <c r="J871" s="16"/>
      <c r="K871" s="16"/>
      <c r="L871" s="16"/>
      <c r="M871" s="16"/>
      <c r="N871" s="16"/>
      <c r="O871" s="16"/>
      <c r="P871" s="16"/>
      <c r="Q871" s="16"/>
    </row>
    <row r="872" spans="2:17" ht="15.75" customHeight="1">
      <c r="B872" s="16"/>
      <c r="C872" s="16"/>
      <c r="D872" s="16"/>
      <c r="E872" s="16"/>
      <c r="F872" s="16"/>
      <c r="G872" s="16"/>
      <c r="H872" s="16"/>
      <c r="I872" s="16"/>
      <c r="J872" s="16"/>
      <c r="K872" s="16"/>
      <c r="L872" s="16"/>
      <c r="M872" s="16"/>
      <c r="N872" s="16"/>
      <c r="O872" s="16"/>
      <c r="P872" s="16"/>
      <c r="Q872" s="16"/>
    </row>
    <row r="873" spans="2:17" ht="15.75" customHeight="1">
      <c r="B873" s="16"/>
      <c r="C873" s="16"/>
      <c r="D873" s="16"/>
      <c r="E873" s="16"/>
      <c r="F873" s="16"/>
      <c r="G873" s="16"/>
      <c r="H873" s="16"/>
      <c r="I873" s="16"/>
      <c r="J873" s="16"/>
      <c r="K873" s="16"/>
      <c r="L873" s="16"/>
      <c r="M873" s="16"/>
      <c r="N873" s="16"/>
      <c r="O873" s="16"/>
      <c r="P873" s="16"/>
      <c r="Q873" s="16"/>
    </row>
    <row r="874" spans="2:17" ht="15.75" customHeight="1">
      <c r="B874" s="16"/>
      <c r="C874" s="16"/>
      <c r="D874" s="16"/>
      <c r="E874" s="16"/>
      <c r="F874" s="16"/>
      <c r="G874" s="16"/>
      <c r="H874" s="16"/>
      <c r="I874" s="16"/>
      <c r="J874" s="16"/>
      <c r="K874" s="16"/>
      <c r="L874" s="16"/>
      <c r="M874" s="16"/>
      <c r="N874" s="16"/>
      <c r="O874" s="16"/>
      <c r="P874" s="16"/>
      <c r="Q874" s="16"/>
    </row>
    <row r="875" spans="2:17" ht="15.75" customHeight="1">
      <c r="B875" s="16"/>
      <c r="C875" s="16"/>
      <c r="D875" s="16"/>
      <c r="E875" s="16"/>
      <c r="F875" s="16"/>
      <c r="G875" s="16"/>
      <c r="H875" s="16"/>
      <c r="I875" s="16"/>
      <c r="J875" s="16"/>
      <c r="K875" s="16"/>
      <c r="L875" s="16"/>
      <c r="M875" s="16"/>
      <c r="N875" s="16"/>
      <c r="O875" s="16"/>
      <c r="P875" s="16"/>
      <c r="Q875" s="16"/>
    </row>
    <row r="876" spans="2:17" ht="15.75" customHeight="1">
      <c r="B876" s="16"/>
      <c r="C876" s="16"/>
      <c r="D876" s="16"/>
      <c r="E876" s="16"/>
      <c r="F876" s="16"/>
      <c r="G876" s="16"/>
      <c r="H876" s="16"/>
      <c r="I876" s="16"/>
      <c r="J876" s="16"/>
      <c r="K876" s="16"/>
      <c r="L876" s="16"/>
      <c r="M876" s="16"/>
      <c r="N876" s="16"/>
      <c r="O876" s="16"/>
      <c r="P876" s="16"/>
      <c r="Q876" s="16"/>
    </row>
    <row r="877" spans="2:17" ht="15.75" customHeight="1">
      <c r="B877" s="16"/>
      <c r="C877" s="16"/>
      <c r="D877" s="16"/>
      <c r="E877" s="16"/>
      <c r="F877" s="16"/>
      <c r="G877" s="16"/>
      <c r="H877" s="16"/>
      <c r="I877" s="16"/>
      <c r="J877" s="16"/>
      <c r="K877" s="16"/>
      <c r="L877" s="16"/>
      <c r="M877" s="16"/>
      <c r="N877" s="16"/>
      <c r="O877" s="16"/>
      <c r="P877" s="16"/>
      <c r="Q877" s="16"/>
    </row>
    <row r="878" spans="2:17" ht="15.75" customHeight="1">
      <c r="B878" s="16"/>
      <c r="C878" s="16"/>
      <c r="D878" s="16"/>
      <c r="E878" s="16"/>
      <c r="F878" s="16"/>
      <c r="G878" s="16"/>
      <c r="H878" s="16"/>
      <c r="I878" s="16"/>
      <c r="J878" s="16"/>
      <c r="K878" s="16"/>
      <c r="L878" s="16"/>
      <c r="M878" s="16"/>
      <c r="N878" s="16"/>
      <c r="O878" s="16"/>
      <c r="P878" s="16"/>
      <c r="Q878" s="16"/>
    </row>
    <row r="879" spans="2:17" ht="15.75" customHeight="1">
      <c r="B879" s="16"/>
      <c r="C879" s="16"/>
      <c r="D879" s="16"/>
      <c r="E879" s="16"/>
      <c r="F879" s="16"/>
      <c r="G879" s="16"/>
      <c r="H879" s="16"/>
      <c r="I879" s="16"/>
      <c r="J879" s="16"/>
      <c r="K879" s="16"/>
      <c r="L879" s="16"/>
      <c r="M879" s="16"/>
      <c r="N879" s="16"/>
      <c r="O879" s="16"/>
      <c r="P879" s="16"/>
      <c r="Q879" s="16"/>
    </row>
    <row r="880" spans="2:17" ht="15.75" customHeight="1">
      <c r="B880" s="16"/>
      <c r="C880" s="16"/>
      <c r="D880" s="16"/>
      <c r="E880" s="16"/>
      <c r="F880" s="16"/>
      <c r="G880" s="16"/>
      <c r="H880" s="16"/>
      <c r="I880" s="16"/>
      <c r="J880" s="16"/>
      <c r="K880" s="16"/>
      <c r="L880" s="16"/>
      <c r="M880" s="16"/>
      <c r="N880" s="16"/>
      <c r="O880" s="16"/>
      <c r="P880" s="16"/>
      <c r="Q880" s="16"/>
    </row>
    <row r="881" spans="2:17" ht="15.75" customHeight="1">
      <c r="B881" s="16"/>
      <c r="C881" s="16"/>
      <c r="D881" s="16"/>
      <c r="E881" s="16"/>
      <c r="F881" s="16"/>
      <c r="G881" s="16"/>
      <c r="H881" s="16"/>
      <c r="I881" s="16"/>
      <c r="J881" s="16"/>
      <c r="K881" s="16"/>
      <c r="L881" s="16"/>
      <c r="M881" s="16"/>
      <c r="N881" s="16"/>
      <c r="O881" s="16"/>
      <c r="P881" s="16"/>
      <c r="Q881" s="16"/>
    </row>
    <row r="882" spans="2:17" ht="15.75" customHeight="1">
      <c r="B882" s="16"/>
      <c r="C882" s="16"/>
      <c r="D882" s="16"/>
      <c r="E882" s="16"/>
      <c r="F882" s="16"/>
      <c r="G882" s="16"/>
      <c r="H882" s="16"/>
      <c r="I882" s="16"/>
      <c r="J882" s="16"/>
      <c r="K882" s="16"/>
      <c r="L882" s="16"/>
      <c r="M882" s="16"/>
      <c r="N882" s="16"/>
      <c r="O882" s="16"/>
      <c r="P882" s="16"/>
      <c r="Q882" s="16"/>
    </row>
    <row r="883" spans="2:17" ht="15.75" customHeight="1">
      <c r="B883" s="16"/>
      <c r="C883" s="16"/>
      <c r="D883" s="16"/>
      <c r="E883" s="16"/>
      <c r="F883" s="16"/>
      <c r="G883" s="16"/>
      <c r="H883" s="16"/>
      <c r="I883" s="16"/>
      <c r="J883" s="16"/>
      <c r="K883" s="16"/>
      <c r="L883" s="16"/>
      <c r="M883" s="16"/>
      <c r="N883" s="16"/>
      <c r="O883" s="16"/>
      <c r="P883" s="16"/>
      <c r="Q883" s="16"/>
    </row>
    <row r="884" spans="2:17" ht="15.75" customHeight="1">
      <c r="B884" s="16"/>
      <c r="C884" s="16"/>
      <c r="D884" s="16"/>
      <c r="E884" s="16"/>
      <c r="F884" s="16"/>
      <c r="G884" s="16"/>
      <c r="H884" s="16"/>
      <c r="I884" s="16"/>
      <c r="J884" s="16"/>
      <c r="K884" s="16"/>
      <c r="L884" s="16"/>
      <c r="M884" s="16"/>
      <c r="N884" s="16"/>
      <c r="O884" s="16"/>
      <c r="P884" s="16"/>
      <c r="Q884" s="16"/>
    </row>
    <row r="885" spans="2:17" ht="15.75" customHeight="1">
      <c r="B885" s="16"/>
      <c r="C885" s="16"/>
      <c r="D885" s="16"/>
      <c r="E885" s="16"/>
      <c r="F885" s="16"/>
      <c r="G885" s="16"/>
      <c r="H885" s="16"/>
      <c r="I885" s="16"/>
      <c r="J885" s="16"/>
      <c r="K885" s="16"/>
      <c r="L885" s="16"/>
      <c r="M885" s="16"/>
      <c r="N885" s="16"/>
      <c r="O885" s="16"/>
      <c r="P885" s="16"/>
      <c r="Q885" s="16"/>
    </row>
    <row r="886" spans="2:17" ht="15.75" customHeight="1">
      <c r="B886" s="16"/>
      <c r="C886" s="16"/>
      <c r="D886" s="16"/>
      <c r="E886" s="16"/>
      <c r="F886" s="16"/>
      <c r="G886" s="16"/>
      <c r="H886" s="16"/>
      <c r="I886" s="16"/>
      <c r="J886" s="16"/>
      <c r="K886" s="16"/>
      <c r="L886" s="16"/>
      <c r="M886" s="16"/>
      <c r="N886" s="16"/>
      <c r="O886" s="16"/>
      <c r="P886" s="16"/>
      <c r="Q886" s="16"/>
    </row>
    <row r="887" spans="2:17" ht="15.75" customHeight="1">
      <c r="B887" s="16"/>
      <c r="C887" s="16"/>
      <c r="D887" s="16"/>
      <c r="E887" s="16"/>
      <c r="F887" s="16"/>
      <c r="G887" s="16"/>
      <c r="H887" s="16"/>
      <c r="I887" s="16"/>
      <c r="J887" s="16"/>
      <c r="K887" s="16"/>
      <c r="L887" s="16"/>
      <c r="M887" s="16"/>
      <c r="N887" s="16"/>
      <c r="O887" s="16"/>
      <c r="P887" s="16"/>
      <c r="Q887" s="16"/>
    </row>
    <row r="888" spans="2:17" ht="15.75" customHeight="1">
      <c r="B888" s="16"/>
      <c r="C888" s="16"/>
      <c r="D888" s="16"/>
      <c r="E888" s="16"/>
      <c r="F888" s="16"/>
      <c r="G888" s="16"/>
      <c r="H888" s="16"/>
      <c r="I888" s="16"/>
      <c r="J888" s="16"/>
      <c r="K888" s="16"/>
      <c r="L888" s="16"/>
      <c r="M888" s="16"/>
      <c r="N888" s="16"/>
      <c r="O888" s="16"/>
      <c r="P888" s="16"/>
      <c r="Q888" s="16"/>
    </row>
    <row r="889" spans="2:17" ht="15.75" customHeight="1">
      <c r="B889" s="16"/>
      <c r="C889" s="16"/>
      <c r="D889" s="16"/>
      <c r="E889" s="16"/>
      <c r="F889" s="16"/>
      <c r="G889" s="16"/>
      <c r="H889" s="16"/>
      <c r="I889" s="16"/>
      <c r="J889" s="16"/>
      <c r="K889" s="16"/>
      <c r="L889" s="16"/>
      <c r="M889" s="16"/>
      <c r="N889" s="16"/>
      <c r="O889" s="16"/>
      <c r="P889" s="16"/>
      <c r="Q889" s="16"/>
    </row>
    <row r="890" spans="2:17" ht="15.75" customHeight="1">
      <c r="B890" s="16"/>
      <c r="C890" s="16"/>
      <c r="D890" s="16"/>
      <c r="E890" s="16"/>
      <c r="F890" s="16"/>
      <c r="G890" s="16"/>
      <c r="H890" s="16"/>
      <c r="I890" s="16"/>
      <c r="J890" s="16"/>
      <c r="K890" s="16"/>
      <c r="L890" s="16"/>
      <c r="M890" s="16"/>
      <c r="N890" s="16"/>
      <c r="O890" s="16"/>
      <c r="P890" s="16"/>
      <c r="Q890" s="16"/>
    </row>
    <row r="891" spans="2:17" ht="15.75" customHeight="1">
      <c r="B891" s="16"/>
      <c r="C891" s="16"/>
      <c r="D891" s="16"/>
      <c r="E891" s="16"/>
      <c r="F891" s="16"/>
      <c r="G891" s="16"/>
      <c r="H891" s="16"/>
      <c r="I891" s="16"/>
      <c r="J891" s="16"/>
      <c r="K891" s="16"/>
      <c r="L891" s="16"/>
      <c r="M891" s="16"/>
      <c r="N891" s="16"/>
      <c r="O891" s="16"/>
      <c r="P891" s="16"/>
      <c r="Q891" s="16"/>
    </row>
    <row r="892" spans="2:17" ht="15.75" customHeight="1">
      <c r="B892" s="16"/>
      <c r="C892" s="16"/>
      <c r="D892" s="16"/>
      <c r="E892" s="16"/>
      <c r="F892" s="16"/>
      <c r="G892" s="16"/>
      <c r="H892" s="16"/>
      <c r="I892" s="16"/>
      <c r="J892" s="16"/>
      <c r="K892" s="16"/>
      <c r="L892" s="16"/>
      <c r="M892" s="16"/>
      <c r="N892" s="16"/>
      <c r="O892" s="16"/>
      <c r="P892" s="16"/>
      <c r="Q892" s="16"/>
    </row>
    <row r="893" spans="2:17" ht="15.75" customHeight="1">
      <c r="B893" s="16"/>
      <c r="C893" s="16"/>
      <c r="D893" s="16"/>
      <c r="E893" s="16"/>
      <c r="F893" s="16"/>
      <c r="G893" s="16"/>
      <c r="H893" s="16"/>
      <c r="I893" s="16"/>
      <c r="J893" s="16"/>
      <c r="K893" s="16"/>
      <c r="L893" s="16"/>
      <c r="M893" s="16"/>
      <c r="N893" s="16"/>
      <c r="O893" s="16"/>
      <c r="P893" s="16"/>
      <c r="Q893" s="16"/>
    </row>
    <row r="894" spans="2:17" ht="15.75" customHeight="1">
      <c r="B894" s="16"/>
      <c r="C894" s="16"/>
      <c r="D894" s="16"/>
      <c r="E894" s="16"/>
      <c r="F894" s="16"/>
      <c r="G894" s="16"/>
      <c r="H894" s="16"/>
      <c r="I894" s="16"/>
      <c r="J894" s="16"/>
      <c r="K894" s="16"/>
      <c r="L894" s="16"/>
      <c r="M894" s="16"/>
      <c r="N894" s="16"/>
      <c r="O894" s="16"/>
      <c r="P894" s="16"/>
      <c r="Q894" s="16"/>
    </row>
    <row r="895" spans="2:17" ht="15.75" customHeight="1">
      <c r="B895" s="16"/>
      <c r="C895" s="16"/>
      <c r="D895" s="16"/>
      <c r="E895" s="16"/>
      <c r="F895" s="16"/>
      <c r="G895" s="16"/>
      <c r="H895" s="16"/>
      <c r="I895" s="16"/>
      <c r="J895" s="16"/>
      <c r="K895" s="16"/>
      <c r="L895" s="16"/>
      <c r="M895" s="16"/>
      <c r="N895" s="16"/>
      <c r="O895" s="16"/>
      <c r="P895" s="16"/>
      <c r="Q895" s="16"/>
    </row>
    <row r="896" spans="2:17" ht="15.75" customHeight="1">
      <c r="B896" s="16"/>
      <c r="C896" s="16"/>
      <c r="D896" s="16"/>
      <c r="E896" s="16"/>
      <c r="F896" s="16"/>
      <c r="G896" s="16"/>
      <c r="H896" s="16"/>
      <c r="I896" s="16"/>
      <c r="J896" s="16"/>
      <c r="K896" s="16"/>
      <c r="L896" s="16"/>
      <c r="M896" s="16"/>
      <c r="N896" s="16"/>
      <c r="O896" s="16"/>
      <c r="P896" s="16"/>
      <c r="Q896" s="16"/>
    </row>
    <row r="897" spans="2:17" ht="15.75" customHeight="1">
      <c r="B897" s="16"/>
      <c r="C897" s="16"/>
      <c r="D897" s="16"/>
      <c r="E897" s="16"/>
      <c r="F897" s="16"/>
      <c r="G897" s="16"/>
      <c r="H897" s="16"/>
      <c r="I897" s="16"/>
      <c r="J897" s="16"/>
      <c r="K897" s="16"/>
      <c r="L897" s="16"/>
      <c r="M897" s="16"/>
      <c r="N897" s="16"/>
      <c r="O897" s="16"/>
      <c r="P897" s="16"/>
      <c r="Q897" s="16"/>
    </row>
    <row r="898" spans="2:17" ht="15.75" customHeight="1">
      <c r="B898" s="16"/>
      <c r="C898" s="16"/>
      <c r="D898" s="16"/>
      <c r="E898" s="16"/>
      <c r="F898" s="16"/>
      <c r="G898" s="16"/>
      <c r="H898" s="16"/>
      <c r="I898" s="16"/>
      <c r="J898" s="16"/>
      <c r="K898" s="16"/>
      <c r="L898" s="16"/>
      <c r="M898" s="16"/>
      <c r="N898" s="16"/>
      <c r="O898" s="16"/>
      <c r="P898" s="16"/>
      <c r="Q898" s="16"/>
    </row>
    <row r="899" spans="2:17" ht="15.75" customHeight="1">
      <c r="B899" s="16"/>
      <c r="C899" s="16"/>
      <c r="D899" s="16"/>
      <c r="E899" s="16"/>
      <c r="F899" s="16"/>
      <c r="G899" s="16"/>
      <c r="H899" s="16"/>
      <c r="I899" s="16"/>
      <c r="J899" s="16"/>
      <c r="K899" s="16"/>
      <c r="L899" s="16"/>
      <c r="M899" s="16"/>
      <c r="N899" s="16"/>
      <c r="O899" s="16"/>
      <c r="P899" s="16"/>
      <c r="Q899" s="16"/>
    </row>
    <row r="900" spans="2:17" ht="15.75" customHeight="1">
      <c r="B900" s="16"/>
      <c r="C900" s="16"/>
      <c r="D900" s="16"/>
      <c r="E900" s="16"/>
      <c r="F900" s="16"/>
      <c r="G900" s="16"/>
      <c r="H900" s="16"/>
      <c r="I900" s="16"/>
      <c r="J900" s="16"/>
      <c r="K900" s="16"/>
      <c r="L900" s="16"/>
      <c r="M900" s="16"/>
      <c r="N900" s="16"/>
      <c r="O900" s="16"/>
      <c r="P900" s="16"/>
      <c r="Q900" s="16"/>
    </row>
    <row r="901" spans="2:17" ht="15.75" customHeight="1">
      <c r="B901" s="16"/>
      <c r="C901" s="16"/>
      <c r="D901" s="16"/>
      <c r="E901" s="16"/>
      <c r="F901" s="16"/>
      <c r="G901" s="16"/>
      <c r="H901" s="16"/>
      <c r="I901" s="16"/>
      <c r="J901" s="16"/>
      <c r="K901" s="16"/>
      <c r="L901" s="16"/>
      <c r="M901" s="16"/>
      <c r="N901" s="16"/>
      <c r="O901" s="16"/>
      <c r="P901" s="16"/>
      <c r="Q901" s="16"/>
    </row>
    <row r="902" spans="2:17" ht="15.75" customHeight="1">
      <c r="B902" s="16"/>
      <c r="C902" s="16"/>
      <c r="D902" s="16"/>
      <c r="E902" s="16"/>
      <c r="F902" s="16"/>
      <c r="G902" s="16"/>
      <c r="H902" s="16"/>
      <c r="I902" s="16"/>
      <c r="J902" s="16"/>
      <c r="K902" s="16"/>
      <c r="L902" s="16"/>
      <c r="M902" s="16"/>
      <c r="N902" s="16"/>
      <c r="O902" s="16"/>
      <c r="P902" s="16"/>
      <c r="Q902" s="16"/>
    </row>
    <row r="903" spans="2:17" ht="15.75" customHeight="1">
      <c r="B903" s="16"/>
      <c r="C903" s="16"/>
      <c r="D903" s="16"/>
      <c r="E903" s="16"/>
      <c r="F903" s="16"/>
      <c r="G903" s="16"/>
      <c r="H903" s="16"/>
      <c r="I903" s="16"/>
      <c r="J903" s="16"/>
      <c r="K903" s="16"/>
      <c r="L903" s="16"/>
      <c r="M903" s="16"/>
      <c r="N903" s="16"/>
      <c r="O903" s="16"/>
      <c r="P903" s="16"/>
      <c r="Q903" s="16"/>
    </row>
    <row r="904" spans="2:17" ht="15.75" customHeight="1">
      <c r="B904" s="16"/>
      <c r="C904" s="16"/>
      <c r="D904" s="16"/>
      <c r="E904" s="16"/>
      <c r="F904" s="16"/>
      <c r="G904" s="16"/>
      <c r="H904" s="16"/>
      <c r="I904" s="16"/>
      <c r="J904" s="16"/>
      <c r="K904" s="16"/>
      <c r="L904" s="16"/>
      <c r="M904" s="16"/>
      <c r="N904" s="16"/>
      <c r="O904" s="16"/>
      <c r="P904" s="16"/>
      <c r="Q904" s="16"/>
    </row>
    <row r="905" spans="2:17" ht="15.75" customHeight="1">
      <c r="B905" s="16"/>
      <c r="C905" s="16"/>
      <c r="D905" s="16"/>
      <c r="E905" s="16"/>
      <c r="F905" s="16"/>
      <c r="G905" s="16"/>
      <c r="H905" s="16"/>
      <c r="I905" s="16"/>
      <c r="J905" s="16"/>
      <c r="K905" s="16"/>
      <c r="L905" s="16"/>
      <c r="M905" s="16"/>
      <c r="N905" s="16"/>
      <c r="O905" s="16"/>
      <c r="P905" s="16"/>
      <c r="Q905" s="16"/>
    </row>
    <row r="906" spans="2:17" ht="15.75" customHeight="1">
      <c r="B906" s="16"/>
      <c r="C906" s="16"/>
      <c r="D906" s="16"/>
      <c r="E906" s="16"/>
      <c r="F906" s="16"/>
      <c r="G906" s="16"/>
      <c r="H906" s="16"/>
      <c r="I906" s="16"/>
      <c r="J906" s="16"/>
      <c r="K906" s="16"/>
      <c r="L906" s="16"/>
      <c r="M906" s="16"/>
      <c r="N906" s="16"/>
      <c r="O906" s="16"/>
      <c r="P906" s="16"/>
      <c r="Q906" s="16"/>
    </row>
    <row r="907" spans="2:17" ht="15.75" customHeight="1">
      <c r="B907" s="16"/>
      <c r="C907" s="16"/>
      <c r="D907" s="16"/>
      <c r="E907" s="16"/>
      <c r="F907" s="16"/>
      <c r="G907" s="16"/>
      <c r="H907" s="16"/>
      <c r="I907" s="16"/>
      <c r="J907" s="16"/>
      <c r="K907" s="16"/>
      <c r="L907" s="16"/>
      <c r="M907" s="16"/>
      <c r="N907" s="16"/>
      <c r="O907" s="16"/>
      <c r="P907" s="16"/>
      <c r="Q907" s="16"/>
    </row>
    <row r="908" spans="2:17" ht="15.75" customHeight="1">
      <c r="B908" s="16"/>
      <c r="C908" s="16"/>
      <c r="D908" s="16"/>
      <c r="E908" s="16"/>
      <c r="F908" s="16"/>
      <c r="G908" s="16"/>
      <c r="H908" s="16"/>
      <c r="I908" s="16"/>
      <c r="J908" s="16"/>
      <c r="K908" s="16"/>
      <c r="L908" s="16"/>
      <c r="M908" s="16"/>
      <c r="N908" s="16"/>
      <c r="O908" s="16"/>
      <c r="P908" s="16"/>
      <c r="Q908" s="16"/>
    </row>
    <row r="909" spans="2:17" ht="15.75" customHeight="1">
      <c r="B909" s="16"/>
      <c r="C909" s="16"/>
      <c r="D909" s="16"/>
      <c r="E909" s="16"/>
      <c r="F909" s="16"/>
      <c r="G909" s="16"/>
      <c r="H909" s="16"/>
      <c r="I909" s="16"/>
      <c r="J909" s="16"/>
      <c r="K909" s="16"/>
      <c r="L909" s="16"/>
      <c r="M909" s="16"/>
      <c r="N909" s="16"/>
      <c r="O909" s="16"/>
      <c r="P909" s="16"/>
      <c r="Q909" s="16"/>
    </row>
    <row r="910" spans="2:17" ht="15.75" customHeight="1">
      <c r="B910" s="16"/>
      <c r="C910" s="16"/>
      <c r="D910" s="16"/>
      <c r="E910" s="16"/>
      <c r="F910" s="16"/>
      <c r="G910" s="16"/>
      <c r="H910" s="16"/>
      <c r="I910" s="16"/>
      <c r="J910" s="16"/>
      <c r="K910" s="16"/>
      <c r="L910" s="16"/>
      <c r="M910" s="16"/>
      <c r="N910" s="16"/>
      <c r="O910" s="16"/>
      <c r="P910" s="16"/>
      <c r="Q910" s="16"/>
    </row>
    <row r="911" spans="2:17" ht="15.75" customHeight="1">
      <c r="B911" s="16"/>
      <c r="C911" s="16"/>
      <c r="D911" s="16"/>
      <c r="E911" s="16"/>
      <c r="F911" s="16"/>
      <c r="G911" s="16"/>
      <c r="H911" s="16"/>
      <c r="I911" s="16"/>
      <c r="J911" s="16"/>
      <c r="K911" s="16"/>
      <c r="L911" s="16"/>
      <c r="M911" s="16"/>
      <c r="N911" s="16"/>
      <c r="O911" s="16"/>
      <c r="P911" s="16"/>
      <c r="Q911" s="16"/>
    </row>
    <row r="912" spans="2:17" ht="15.75" customHeight="1">
      <c r="B912" s="16"/>
      <c r="C912" s="16"/>
      <c r="D912" s="16"/>
      <c r="E912" s="16"/>
      <c r="F912" s="16"/>
      <c r="G912" s="16"/>
      <c r="H912" s="16"/>
      <c r="I912" s="16"/>
      <c r="J912" s="16"/>
      <c r="K912" s="16"/>
      <c r="L912" s="16"/>
      <c r="M912" s="16"/>
      <c r="N912" s="16"/>
      <c r="O912" s="16"/>
      <c r="P912" s="16"/>
      <c r="Q912" s="16"/>
    </row>
    <row r="913" spans="2:17" ht="15.75" customHeight="1">
      <c r="B913" s="16"/>
      <c r="C913" s="16"/>
      <c r="D913" s="16"/>
      <c r="E913" s="16"/>
      <c r="F913" s="16"/>
      <c r="G913" s="16"/>
      <c r="H913" s="16"/>
      <c r="I913" s="16"/>
      <c r="J913" s="16"/>
      <c r="K913" s="16"/>
      <c r="L913" s="16"/>
      <c r="M913" s="16"/>
      <c r="N913" s="16"/>
      <c r="O913" s="16"/>
      <c r="P913" s="16"/>
      <c r="Q913" s="16"/>
    </row>
    <row r="914" spans="2:17" ht="15.75" customHeight="1">
      <c r="B914" s="16"/>
      <c r="C914" s="16"/>
      <c r="D914" s="16"/>
      <c r="E914" s="16"/>
      <c r="F914" s="16"/>
      <c r="G914" s="16"/>
      <c r="H914" s="16"/>
      <c r="I914" s="16"/>
      <c r="J914" s="16"/>
      <c r="K914" s="16"/>
      <c r="L914" s="16"/>
      <c r="M914" s="16"/>
      <c r="N914" s="16"/>
      <c r="O914" s="16"/>
      <c r="P914" s="16"/>
      <c r="Q914" s="16"/>
    </row>
    <row r="915" spans="2:17" ht="15.75" customHeight="1">
      <c r="B915" s="16"/>
      <c r="C915" s="16"/>
      <c r="D915" s="16"/>
      <c r="E915" s="16"/>
      <c r="F915" s="16"/>
      <c r="G915" s="16"/>
      <c r="H915" s="16"/>
      <c r="I915" s="16"/>
      <c r="J915" s="16"/>
      <c r="K915" s="16"/>
      <c r="L915" s="16"/>
      <c r="M915" s="16"/>
      <c r="N915" s="16"/>
      <c r="O915" s="16"/>
      <c r="P915" s="16"/>
      <c r="Q915" s="16"/>
    </row>
    <row r="916" spans="2:17" ht="15.75" customHeight="1">
      <c r="B916" s="16"/>
      <c r="C916" s="16"/>
      <c r="D916" s="16"/>
      <c r="E916" s="16"/>
      <c r="F916" s="16"/>
      <c r="G916" s="16"/>
      <c r="H916" s="16"/>
      <c r="I916" s="16"/>
      <c r="J916" s="16"/>
      <c r="K916" s="16"/>
      <c r="L916" s="16"/>
      <c r="M916" s="16"/>
      <c r="N916" s="16"/>
      <c r="O916" s="16"/>
      <c r="P916" s="16"/>
      <c r="Q916" s="16"/>
    </row>
    <row r="917" spans="2:17" ht="15.75" customHeight="1">
      <c r="B917" s="16"/>
      <c r="C917" s="16"/>
      <c r="D917" s="16"/>
      <c r="E917" s="16"/>
      <c r="F917" s="16"/>
      <c r="G917" s="16"/>
      <c r="H917" s="16"/>
      <c r="I917" s="16"/>
      <c r="J917" s="16"/>
      <c r="K917" s="16"/>
      <c r="L917" s="16"/>
      <c r="M917" s="16"/>
      <c r="N917" s="16"/>
      <c r="O917" s="16"/>
      <c r="P917" s="16"/>
      <c r="Q917" s="16"/>
    </row>
    <row r="918" spans="2:17" ht="15.75" customHeight="1">
      <c r="B918" s="16"/>
      <c r="C918" s="16"/>
      <c r="D918" s="16"/>
      <c r="E918" s="16"/>
      <c r="F918" s="16"/>
      <c r="G918" s="16"/>
      <c r="H918" s="16"/>
      <c r="I918" s="16"/>
      <c r="J918" s="16"/>
      <c r="K918" s="16"/>
      <c r="L918" s="16"/>
      <c r="M918" s="16"/>
      <c r="N918" s="16"/>
      <c r="O918" s="16"/>
      <c r="P918" s="16"/>
      <c r="Q918" s="16"/>
    </row>
    <row r="919" spans="2:17" ht="15.75" customHeight="1">
      <c r="B919" s="16"/>
      <c r="C919" s="16"/>
      <c r="D919" s="16"/>
      <c r="E919" s="16"/>
      <c r="F919" s="16"/>
      <c r="G919" s="16"/>
      <c r="H919" s="16"/>
      <c r="I919" s="16"/>
      <c r="J919" s="16"/>
      <c r="K919" s="16"/>
      <c r="L919" s="16"/>
      <c r="M919" s="16"/>
      <c r="N919" s="16"/>
      <c r="O919" s="16"/>
      <c r="P919" s="16"/>
      <c r="Q919" s="16"/>
    </row>
    <row r="920" spans="2:17" ht="15.75" customHeight="1">
      <c r="B920" s="16"/>
      <c r="C920" s="16"/>
      <c r="D920" s="16"/>
      <c r="E920" s="16"/>
      <c r="F920" s="16"/>
      <c r="G920" s="16"/>
      <c r="H920" s="16"/>
      <c r="I920" s="16"/>
      <c r="J920" s="16"/>
      <c r="K920" s="16"/>
      <c r="L920" s="16"/>
      <c r="M920" s="16"/>
      <c r="N920" s="16"/>
      <c r="O920" s="16"/>
      <c r="P920" s="16"/>
      <c r="Q920" s="16"/>
    </row>
    <row r="921" spans="2:17" ht="15.75" customHeight="1">
      <c r="B921" s="16"/>
      <c r="C921" s="16"/>
      <c r="D921" s="16"/>
      <c r="E921" s="16"/>
      <c r="F921" s="16"/>
      <c r="G921" s="16"/>
      <c r="H921" s="16"/>
      <c r="I921" s="16"/>
      <c r="J921" s="16"/>
      <c r="K921" s="16"/>
      <c r="L921" s="16"/>
      <c r="M921" s="16"/>
      <c r="N921" s="16"/>
      <c r="O921" s="16"/>
      <c r="P921" s="16"/>
      <c r="Q921" s="16"/>
    </row>
    <row r="922" spans="2:17" ht="15.75" customHeight="1">
      <c r="B922" s="16"/>
      <c r="C922" s="16"/>
      <c r="D922" s="16"/>
      <c r="E922" s="16"/>
      <c r="F922" s="16"/>
      <c r="G922" s="16"/>
      <c r="H922" s="16"/>
      <c r="I922" s="16"/>
      <c r="J922" s="16"/>
      <c r="K922" s="16"/>
      <c r="L922" s="16"/>
      <c r="M922" s="16"/>
      <c r="N922" s="16"/>
      <c r="O922" s="16"/>
      <c r="P922" s="16"/>
      <c r="Q922" s="16"/>
    </row>
    <row r="923" spans="2:17" ht="15.75" customHeight="1">
      <c r="B923" s="16"/>
      <c r="C923" s="16"/>
      <c r="D923" s="16"/>
      <c r="E923" s="16"/>
      <c r="F923" s="16"/>
      <c r="G923" s="16"/>
      <c r="H923" s="16"/>
      <c r="I923" s="16"/>
      <c r="J923" s="16"/>
      <c r="K923" s="16"/>
      <c r="L923" s="16"/>
      <c r="M923" s="16"/>
      <c r="N923" s="16"/>
      <c r="O923" s="16"/>
      <c r="P923" s="16"/>
      <c r="Q923" s="16"/>
    </row>
    <row r="924" spans="2:17" ht="15.75" customHeight="1">
      <c r="B924" s="16"/>
      <c r="C924" s="16"/>
      <c r="D924" s="16"/>
      <c r="E924" s="16"/>
      <c r="F924" s="16"/>
      <c r="G924" s="16"/>
      <c r="H924" s="16"/>
      <c r="I924" s="16"/>
      <c r="J924" s="16"/>
      <c r="K924" s="16"/>
      <c r="L924" s="16"/>
      <c r="M924" s="16"/>
      <c r="N924" s="16"/>
      <c r="O924" s="16"/>
      <c r="P924" s="16"/>
      <c r="Q924" s="16"/>
    </row>
    <row r="925" spans="2:17" ht="15.75" customHeight="1">
      <c r="B925" s="16"/>
      <c r="C925" s="16"/>
      <c r="D925" s="16"/>
      <c r="E925" s="16"/>
      <c r="F925" s="16"/>
      <c r="G925" s="16"/>
      <c r="H925" s="16"/>
      <c r="I925" s="16"/>
      <c r="J925" s="16"/>
      <c r="K925" s="16"/>
      <c r="L925" s="16"/>
      <c r="M925" s="16"/>
      <c r="N925" s="16"/>
      <c r="O925" s="16"/>
      <c r="P925" s="16"/>
      <c r="Q925" s="16"/>
    </row>
    <row r="926" spans="2:17" ht="15.75" customHeight="1">
      <c r="B926" s="16"/>
      <c r="C926" s="16"/>
      <c r="D926" s="16"/>
      <c r="E926" s="16"/>
      <c r="F926" s="16"/>
      <c r="G926" s="16"/>
      <c r="H926" s="16"/>
      <c r="I926" s="16"/>
      <c r="J926" s="16"/>
      <c r="K926" s="16"/>
      <c r="L926" s="16"/>
      <c r="M926" s="16"/>
      <c r="N926" s="16"/>
      <c r="O926" s="16"/>
      <c r="P926" s="16"/>
      <c r="Q926" s="16"/>
    </row>
    <row r="927" spans="2:17" ht="15.75" customHeight="1">
      <c r="B927" s="16"/>
      <c r="C927" s="16"/>
      <c r="D927" s="16"/>
      <c r="E927" s="16"/>
      <c r="F927" s="16"/>
      <c r="G927" s="16"/>
      <c r="H927" s="16"/>
      <c r="I927" s="16"/>
      <c r="J927" s="16"/>
      <c r="K927" s="16"/>
      <c r="L927" s="16"/>
      <c r="M927" s="16"/>
      <c r="N927" s="16"/>
      <c r="O927" s="16"/>
      <c r="P927" s="16"/>
      <c r="Q927" s="16"/>
    </row>
    <row r="928" spans="2:17" ht="15.75" customHeight="1">
      <c r="B928" s="16"/>
      <c r="C928" s="16"/>
      <c r="D928" s="16"/>
      <c r="E928" s="16"/>
      <c r="F928" s="16"/>
      <c r="G928" s="16"/>
      <c r="H928" s="16"/>
      <c r="I928" s="16"/>
      <c r="J928" s="16"/>
      <c r="K928" s="16"/>
      <c r="L928" s="16"/>
      <c r="M928" s="16"/>
      <c r="N928" s="16"/>
      <c r="O928" s="16"/>
      <c r="P928" s="16"/>
      <c r="Q928" s="16"/>
    </row>
    <row r="929" spans="2:17" ht="15.75" customHeight="1">
      <c r="B929" s="16"/>
      <c r="C929" s="16"/>
      <c r="D929" s="16"/>
      <c r="E929" s="16"/>
      <c r="F929" s="16"/>
      <c r="G929" s="16"/>
      <c r="H929" s="16"/>
      <c r="I929" s="16"/>
      <c r="J929" s="16"/>
      <c r="K929" s="16"/>
      <c r="L929" s="16"/>
      <c r="M929" s="16"/>
      <c r="N929" s="16"/>
      <c r="O929" s="16"/>
      <c r="P929" s="16"/>
      <c r="Q929" s="16"/>
    </row>
    <row r="930" spans="2:17" ht="15.75" customHeight="1">
      <c r="B930" s="16"/>
      <c r="C930" s="16"/>
      <c r="D930" s="16"/>
      <c r="E930" s="16"/>
      <c r="F930" s="16"/>
      <c r="G930" s="16"/>
      <c r="H930" s="16"/>
      <c r="I930" s="16"/>
      <c r="J930" s="16"/>
      <c r="K930" s="16"/>
      <c r="L930" s="16"/>
      <c r="M930" s="16"/>
      <c r="N930" s="16"/>
      <c r="O930" s="16"/>
      <c r="P930" s="16"/>
      <c r="Q930" s="16"/>
    </row>
    <row r="931" spans="2:17" ht="15.75" customHeight="1">
      <c r="B931" s="16"/>
      <c r="C931" s="16"/>
      <c r="D931" s="16"/>
      <c r="E931" s="16"/>
      <c r="F931" s="16"/>
      <c r="G931" s="16"/>
      <c r="H931" s="16"/>
      <c r="I931" s="16"/>
      <c r="J931" s="16"/>
      <c r="K931" s="16"/>
      <c r="L931" s="16"/>
      <c r="M931" s="16"/>
      <c r="N931" s="16"/>
      <c r="O931" s="16"/>
      <c r="P931" s="16"/>
      <c r="Q931" s="16"/>
    </row>
    <row r="932" spans="2:17" ht="15.75" customHeight="1">
      <c r="B932" s="16"/>
      <c r="C932" s="16"/>
      <c r="D932" s="16"/>
      <c r="E932" s="16"/>
      <c r="F932" s="16"/>
      <c r="G932" s="16"/>
      <c r="H932" s="16"/>
      <c r="I932" s="16"/>
      <c r="J932" s="16"/>
      <c r="K932" s="16"/>
      <c r="L932" s="16"/>
      <c r="M932" s="16"/>
      <c r="N932" s="16"/>
      <c r="O932" s="16"/>
      <c r="P932" s="16"/>
      <c r="Q932" s="16"/>
    </row>
    <row r="933" spans="2:17" ht="15.75" customHeight="1">
      <c r="B933" s="16"/>
      <c r="C933" s="16"/>
      <c r="D933" s="16"/>
      <c r="E933" s="16"/>
      <c r="F933" s="16"/>
      <c r="G933" s="16"/>
      <c r="H933" s="16"/>
      <c r="I933" s="16"/>
      <c r="J933" s="16"/>
      <c r="K933" s="16"/>
      <c r="L933" s="16"/>
      <c r="M933" s="16"/>
      <c r="N933" s="16"/>
      <c r="O933" s="16"/>
      <c r="P933" s="16"/>
      <c r="Q933" s="16"/>
    </row>
    <row r="934" spans="2:17" ht="15.75" customHeight="1">
      <c r="B934" s="16"/>
      <c r="C934" s="16"/>
      <c r="D934" s="16"/>
      <c r="E934" s="16"/>
      <c r="F934" s="16"/>
      <c r="G934" s="16"/>
      <c r="H934" s="16"/>
      <c r="I934" s="16"/>
      <c r="J934" s="16"/>
      <c r="K934" s="16"/>
      <c r="L934" s="16"/>
      <c r="M934" s="16"/>
      <c r="N934" s="16"/>
      <c r="O934" s="16"/>
      <c r="P934" s="16"/>
      <c r="Q934" s="16"/>
    </row>
    <row r="935" spans="2:17" ht="15.75" customHeight="1">
      <c r="B935" s="16"/>
      <c r="C935" s="16"/>
      <c r="D935" s="16"/>
      <c r="E935" s="16"/>
      <c r="F935" s="16"/>
      <c r="G935" s="16"/>
      <c r="H935" s="16"/>
      <c r="I935" s="16"/>
      <c r="J935" s="16"/>
      <c r="K935" s="16"/>
      <c r="L935" s="16"/>
      <c r="M935" s="16"/>
      <c r="N935" s="16"/>
      <c r="O935" s="16"/>
      <c r="P935" s="16"/>
      <c r="Q935" s="16"/>
    </row>
    <row r="936" spans="2:17" ht="15.75" customHeight="1">
      <c r="B936" s="16"/>
      <c r="C936" s="16"/>
      <c r="D936" s="16"/>
      <c r="E936" s="16"/>
      <c r="F936" s="16"/>
      <c r="G936" s="16"/>
      <c r="H936" s="16"/>
      <c r="I936" s="16"/>
      <c r="J936" s="16"/>
      <c r="K936" s="16"/>
      <c r="L936" s="16"/>
      <c r="M936" s="16"/>
      <c r="N936" s="16"/>
      <c r="O936" s="16"/>
      <c r="P936" s="16"/>
      <c r="Q936" s="16"/>
    </row>
    <row r="937" spans="2:17" ht="15.75" customHeight="1">
      <c r="B937" s="16"/>
      <c r="C937" s="16"/>
      <c r="D937" s="16"/>
      <c r="E937" s="16"/>
      <c r="F937" s="16"/>
      <c r="G937" s="16"/>
      <c r="H937" s="16"/>
      <c r="I937" s="16"/>
      <c r="J937" s="16"/>
      <c r="K937" s="16"/>
      <c r="L937" s="16"/>
      <c r="M937" s="16"/>
      <c r="N937" s="16"/>
      <c r="O937" s="16"/>
      <c r="P937" s="16"/>
      <c r="Q937" s="16"/>
    </row>
    <row r="938" spans="2:17" ht="15.75" customHeight="1">
      <c r="B938" s="16"/>
      <c r="C938" s="16"/>
      <c r="D938" s="16"/>
      <c r="E938" s="16"/>
      <c r="F938" s="16"/>
      <c r="G938" s="16"/>
      <c r="H938" s="16"/>
      <c r="I938" s="16"/>
      <c r="J938" s="16"/>
      <c r="K938" s="16"/>
      <c r="L938" s="16"/>
      <c r="M938" s="16"/>
      <c r="N938" s="16"/>
      <c r="O938" s="16"/>
      <c r="P938" s="16"/>
      <c r="Q938" s="16"/>
    </row>
    <row r="939" spans="2:17" ht="15.75" customHeight="1">
      <c r="B939" s="16"/>
      <c r="C939" s="16"/>
      <c r="D939" s="16"/>
      <c r="E939" s="16"/>
      <c r="F939" s="16"/>
      <c r="G939" s="16"/>
      <c r="H939" s="16"/>
      <c r="I939" s="16"/>
      <c r="J939" s="16"/>
      <c r="K939" s="16"/>
      <c r="L939" s="16"/>
      <c r="M939" s="16"/>
      <c r="N939" s="16"/>
      <c r="O939" s="16"/>
      <c r="P939" s="16"/>
      <c r="Q939" s="16"/>
    </row>
    <row r="940" spans="2:17" ht="15.75" customHeight="1">
      <c r="B940" s="16"/>
      <c r="C940" s="16"/>
      <c r="D940" s="16"/>
      <c r="E940" s="16"/>
      <c r="F940" s="16"/>
      <c r="G940" s="16"/>
      <c r="H940" s="16"/>
      <c r="I940" s="16"/>
      <c r="J940" s="16"/>
      <c r="K940" s="16"/>
      <c r="L940" s="16"/>
      <c r="M940" s="16"/>
      <c r="N940" s="16"/>
      <c r="O940" s="16"/>
      <c r="P940" s="16"/>
      <c r="Q940" s="16"/>
    </row>
    <row r="941" spans="2:17" ht="15.75" customHeight="1">
      <c r="B941" s="16"/>
      <c r="C941" s="16"/>
      <c r="D941" s="16"/>
      <c r="E941" s="16"/>
      <c r="F941" s="16"/>
      <c r="G941" s="16"/>
      <c r="H941" s="16"/>
      <c r="I941" s="16"/>
      <c r="J941" s="16"/>
      <c r="K941" s="16"/>
      <c r="L941" s="16"/>
      <c r="M941" s="16"/>
      <c r="N941" s="16"/>
      <c r="O941" s="16"/>
      <c r="P941" s="16"/>
      <c r="Q941" s="16"/>
    </row>
    <row r="942" spans="2:17" ht="15.75" customHeight="1">
      <c r="B942" s="16"/>
      <c r="C942" s="16"/>
      <c r="D942" s="16"/>
      <c r="E942" s="16"/>
      <c r="F942" s="16"/>
      <c r="G942" s="16"/>
      <c r="H942" s="16"/>
      <c r="I942" s="16"/>
      <c r="J942" s="16"/>
      <c r="K942" s="16"/>
      <c r="L942" s="16"/>
      <c r="M942" s="16"/>
      <c r="N942" s="16"/>
      <c r="O942" s="16"/>
      <c r="P942" s="16"/>
      <c r="Q942" s="16"/>
    </row>
    <row r="943" spans="2:17" ht="15.75" customHeight="1">
      <c r="B943" s="16"/>
      <c r="C943" s="16"/>
      <c r="D943" s="16"/>
      <c r="E943" s="16"/>
      <c r="F943" s="16"/>
      <c r="G943" s="16"/>
      <c r="H943" s="16"/>
      <c r="I943" s="16"/>
      <c r="J943" s="16"/>
      <c r="K943" s="16"/>
      <c r="L943" s="16"/>
      <c r="M943" s="16"/>
      <c r="N943" s="16"/>
      <c r="O943" s="16"/>
      <c r="P943" s="16"/>
      <c r="Q943" s="16"/>
    </row>
    <row r="944" spans="2:17" ht="15.75" customHeight="1">
      <c r="B944" s="16"/>
      <c r="C944" s="16"/>
      <c r="D944" s="16"/>
      <c r="E944" s="16"/>
      <c r="F944" s="16"/>
      <c r="G944" s="16"/>
      <c r="H944" s="16"/>
      <c r="I944" s="16"/>
      <c r="J944" s="16"/>
      <c r="K944" s="16"/>
      <c r="L944" s="16"/>
      <c r="M944" s="16"/>
      <c r="N944" s="16"/>
      <c r="O944" s="16"/>
      <c r="P944" s="16"/>
      <c r="Q944" s="16"/>
    </row>
    <row r="945" spans="2:17" ht="15.75" customHeight="1">
      <c r="B945" s="16"/>
      <c r="C945" s="16"/>
      <c r="D945" s="16"/>
      <c r="E945" s="16"/>
      <c r="F945" s="16"/>
      <c r="G945" s="16"/>
      <c r="H945" s="16"/>
      <c r="I945" s="16"/>
      <c r="J945" s="16"/>
      <c r="K945" s="16"/>
      <c r="L945" s="16"/>
      <c r="M945" s="16"/>
      <c r="N945" s="16"/>
      <c r="O945" s="16"/>
      <c r="P945" s="16"/>
      <c r="Q945" s="16"/>
    </row>
    <row r="946" spans="2:17" ht="15.75" customHeight="1">
      <c r="B946" s="16"/>
      <c r="C946" s="16"/>
      <c r="D946" s="16"/>
      <c r="E946" s="16"/>
      <c r="F946" s="16"/>
      <c r="G946" s="16"/>
      <c r="H946" s="16"/>
      <c r="I946" s="16"/>
      <c r="J946" s="16"/>
      <c r="K946" s="16"/>
      <c r="L946" s="16"/>
      <c r="M946" s="16"/>
      <c r="N946" s="16"/>
      <c r="O946" s="16"/>
      <c r="P946" s="16"/>
      <c r="Q946" s="16"/>
    </row>
    <row r="947" spans="2:17" ht="15.75" customHeight="1">
      <c r="B947" s="16"/>
      <c r="C947" s="16"/>
      <c r="D947" s="16"/>
      <c r="E947" s="16"/>
      <c r="F947" s="16"/>
      <c r="G947" s="16"/>
      <c r="H947" s="16"/>
      <c r="I947" s="16"/>
      <c r="J947" s="16"/>
      <c r="K947" s="16"/>
      <c r="L947" s="16"/>
      <c r="M947" s="16"/>
      <c r="N947" s="16"/>
      <c r="O947" s="16"/>
      <c r="P947" s="16"/>
      <c r="Q947" s="16"/>
    </row>
    <row r="948" spans="2:17" ht="15.75" customHeight="1">
      <c r="B948" s="16"/>
      <c r="C948" s="16"/>
      <c r="D948" s="16"/>
      <c r="E948" s="16"/>
      <c r="F948" s="16"/>
      <c r="G948" s="16"/>
      <c r="H948" s="16"/>
      <c r="I948" s="16"/>
      <c r="J948" s="16"/>
      <c r="K948" s="16"/>
      <c r="L948" s="16"/>
      <c r="M948" s="16"/>
      <c r="N948" s="16"/>
      <c r="O948" s="16"/>
      <c r="P948" s="16"/>
      <c r="Q948" s="16"/>
    </row>
    <row r="949" spans="2:17" ht="15.75" customHeight="1">
      <c r="B949" s="16"/>
      <c r="C949" s="16"/>
      <c r="D949" s="16"/>
      <c r="E949" s="16"/>
      <c r="F949" s="16"/>
      <c r="G949" s="16"/>
      <c r="H949" s="16"/>
      <c r="I949" s="16"/>
      <c r="J949" s="16"/>
      <c r="K949" s="16"/>
      <c r="L949" s="16"/>
      <c r="M949" s="16"/>
      <c r="N949" s="16"/>
      <c r="O949" s="16"/>
      <c r="P949" s="16"/>
      <c r="Q949" s="16"/>
    </row>
    <row r="950" spans="2:17" ht="15.75" customHeight="1">
      <c r="B950" s="16"/>
      <c r="C950" s="16"/>
      <c r="D950" s="16"/>
      <c r="E950" s="16"/>
      <c r="F950" s="16"/>
      <c r="G950" s="16"/>
      <c r="H950" s="16"/>
      <c r="I950" s="16"/>
      <c r="J950" s="16"/>
      <c r="K950" s="16"/>
      <c r="L950" s="16"/>
      <c r="M950" s="16"/>
      <c r="N950" s="16"/>
      <c r="O950" s="16"/>
      <c r="P950" s="16"/>
      <c r="Q950" s="16"/>
    </row>
    <row r="951" spans="2:17" ht="15.75" customHeight="1">
      <c r="B951" s="16"/>
      <c r="C951" s="16"/>
      <c r="D951" s="16"/>
      <c r="E951" s="16"/>
      <c r="F951" s="16"/>
      <c r="G951" s="16"/>
      <c r="H951" s="16"/>
      <c r="I951" s="16"/>
      <c r="J951" s="16"/>
      <c r="K951" s="16"/>
      <c r="L951" s="16"/>
      <c r="M951" s="16"/>
      <c r="N951" s="16"/>
      <c r="O951" s="16"/>
      <c r="P951" s="16"/>
      <c r="Q951" s="16"/>
    </row>
    <row r="952" spans="2:17" ht="15.75" customHeight="1">
      <c r="B952" s="16"/>
      <c r="C952" s="16"/>
      <c r="D952" s="16"/>
      <c r="E952" s="16"/>
      <c r="F952" s="16"/>
      <c r="G952" s="16"/>
      <c r="H952" s="16"/>
      <c r="I952" s="16"/>
      <c r="J952" s="16"/>
      <c r="K952" s="16"/>
      <c r="L952" s="16"/>
      <c r="M952" s="16"/>
      <c r="N952" s="16"/>
      <c r="O952" s="16"/>
      <c r="P952" s="16"/>
      <c r="Q952" s="16"/>
    </row>
    <row r="953" spans="2:17" ht="15.75" customHeight="1">
      <c r="B953" s="16"/>
      <c r="C953" s="16"/>
      <c r="D953" s="16"/>
      <c r="E953" s="16"/>
      <c r="F953" s="16"/>
      <c r="G953" s="16"/>
      <c r="H953" s="16"/>
      <c r="I953" s="16"/>
      <c r="J953" s="16"/>
      <c r="K953" s="16"/>
      <c r="L953" s="16"/>
      <c r="M953" s="16"/>
      <c r="N953" s="16"/>
      <c r="O953" s="16"/>
      <c r="P953" s="16"/>
      <c r="Q953" s="16"/>
    </row>
    <row r="954" spans="2:17" ht="15.75" customHeight="1">
      <c r="B954" s="16"/>
      <c r="C954" s="16"/>
      <c r="D954" s="16"/>
      <c r="E954" s="16"/>
      <c r="F954" s="16"/>
      <c r="G954" s="16"/>
      <c r="H954" s="16"/>
      <c r="I954" s="16"/>
      <c r="J954" s="16"/>
      <c r="K954" s="16"/>
      <c r="L954" s="16"/>
      <c r="M954" s="16"/>
      <c r="N954" s="16"/>
      <c r="O954" s="16"/>
      <c r="P954" s="16"/>
      <c r="Q954" s="16"/>
    </row>
    <row r="955" spans="2:17" ht="15.75" customHeight="1">
      <c r="B955" s="16"/>
      <c r="C955" s="16"/>
      <c r="D955" s="16"/>
      <c r="E955" s="16"/>
      <c r="F955" s="16"/>
      <c r="G955" s="16"/>
      <c r="H955" s="16"/>
      <c r="I955" s="16"/>
      <c r="J955" s="16"/>
      <c r="K955" s="16"/>
      <c r="L955" s="16"/>
      <c r="M955" s="16"/>
      <c r="N955" s="16"/>
      <c r="O955" s="16"/>
      <c r="P955" s="16"/>
      <c r="Q955" s="16"/>
    </row>
    <row r="956" spans="2:17" ht="15.75" customHeight="1">
      <c r="B956" s="16"/>
      <c r="C956" s="16"/>
      <c r="D956" s="16"/>
      <c r="E956" s="16"/>
      <c r="F956" s="16"/>
      <c r="G956" s="16"/>
      <c r="H956" s="16"/>
      <c r="I956" s="16"/>
      <c r="J956" s="16"/>
      <c r="K956" s="16"/>
      <c r="L956" s="16"/>
      <c r="M956" s="16"/>
      <c r="N956" s="16"/>
      <c r="O956" s="16"/>
      <c r="P956" s="16"/>
      <c r="Q956" s="16"/>
    </row>
    <row r="957" spans="2:17" ht="15.75" customHeight="1">
      <c r="B957" s="16"/>
      <c r="C957" s="16"/>
      <c r="D957" s="16"/>
      <c r="E957" s="16"/>
      <c r="F957" s="16"/>
      <c r="G957" s="16"/>
      <c r="H957" s="16"/>
      <c r="I957" s="16"/>
      <c r="J957" s="16"/>
      <c r="K957" s="16"/>
      <c r="L957" s="16"/>
      <c r="M957" s="16"/>
      <c r="N957" s="16"/>
      <c r="O957" s="16"/>
      <c r="P957" s="16"/>
      <c r="Q957" s="16"/>
    </row>
    <row r="958" spans="2:17" ht="15.75" customHeight="1">
      <c r="B958" s="16"/>
      <c r="C958" s="16"/>
      <c r="D958" s="16"/>
      <c r="E958" s="16"/>
      <c r="F958" s="16"/>
      <c r="G958" s="16"/>
      <c r="H958" s="16"/>
      <c r="I958" s="16"/>
      <c r="J958" s="16"/>
      <c r="K958" s="16"/>
      <c r="L958" s="16"/>
      <c r="M958" s="16"/>
      <c r="N958" s="16"/>
      <c r="O958" s="16"/>
      <c r="P958" s="16"/>
      <c r="Q958" s="16"/>
    </row>
    <row r="959" spans="2:17" ht="15.75" customHeight="1">
      <c r="B959" s="16"/>
      <c r="C959" s="16"/>
      <c r="D959" s="16"/>
      <c r="E959" s="16"/>
      <c r="F959" s="16"/>
      <c r="G959" s="16"/>
      <c r="H959" s="16"/>
      <c r="I959" s="16"/>
      <c r="J959" s="16"/>
      <c r="K959" s="16"/>
      <c r="L959" s="16"/>
      <c r="M959" s="16"/>
      <c r="N959" s="16"/>
      <c r="O959" s="16"/>
      <c r="P959" s="16"/>
      <c r="Q959" s="16"/>
    </row>
    <row r="960" spans="2:17" ht="15.75" customHeight="1">
      <c r="B960" s="16"/>
      <c r="C960" s="16"/>
      <c r="D960" s="16"/>
      <c r="E960" s="16"/>
      <c r="F960" s="16"/>
      <c r="G960" s="16"/>
      <c r="H960" s="16"/>
      <c r="I960" s="16"/>
      <c r="J960" s="16"/>
      <c r="K960" s="16"/>
      <c r="L960" s="16"/>
      <c r="M960" s="16"/>
      <c r="N960" s="16"/>
      <c r="O960" s="16"/>
      <c r="P960" s="16"/>
      <c r="Q960" s="16"/>
    </row>
    <row r="961" spans="2:17" ht="15.75" customHeight="1">
      <c r="B961" s="16"/>
      <c r="C961" s="16"/>
      <c r="D961" s="16"/>
      <c r="E961" s="16"/>
      <c r="F961" s="16"/>
      <c r="G961" s="16"/>
      <c r="H961" s="16"/>
      <c r="I961" s="16"/>
      <c r="J961" s="16"/>
      <c r="K961" s="16"/>
      <c r="L961" s="16"/>
      <c r="M961" s="16"/>
      <c r="N961" s="16"/>
      <c r="O961" s="16"/>
      <c r="P961" s="16"/>
      <c r="Q961" s="16"/>
    </row>
    <row r="962" spans="2:17" ht="15.75" customHeight="1">
      <c r="B962" s="16"/>
      <c r="C962" s="16"/>
      <c r="D962" s="16"/>
      <c r="E962" s="16"/>
      <c r="F962" s="16"/>
      <c r="G962" s="16"/>
      <c r="H962" s="16"/>
      <c r="I962" s="16"/>
      <c r="J962" s="16"/>
      <c r="K962" s="16"/>
      <c r="L962" s="16"/>
      <c r="M962" s="16"/>
      <c r="N962" s="16"/>
      <c r="O962" s="16"/>
      <c r="P962" s="16"/>
      <c r="Q962" s="16"/>
    </row>
    <row r="963" spans="2:17" ht="15.75" customHeight="1">
      <c r="B963" s="16"/>
      <c r="C963" s="16"/>
      <c r="D963" s="16"/>
      <c r="E963" s="16"/>
      <c r="F963" s="16"/>
      <c r="G963" s="16"/>
      <c r="H963" s="16"/>
      <c r="I963" s="16"/>
      <c r="J963" s="16"/>
      <c r="K963" s="16"/>
      <c r="L963" s="16"/>
      <c r="M963" s="16"/>
      <c r="N963" s="16"/>
      <c r="O963" s="16"/>
      <c r="P963" s="16"/>
      <c r="Q963" s="16"/>
    </row>
    <row r="964" spans="2:17" ht="15.75" customHeight="1">
      <c r="B964" s="16"/>
      <c r="C964" s="16"/>
      <c r="D964" s="16"/>
      <c r="E964" s="16"/>
      <c r="F964" s="16"/>
      <c r="G964" s="16"/>
      <c r="H964" s="16"/>
      <c r="I964" s="16"/>
      <c r="J964" s="16"/>
      <c r="K964" s="16"/>
      <c r="L964" s="16"/>
      <c r="M964" s="16"/>
      <c r="N964" s="16"/>
      <c r="O964" s="16"/>
      <c r="P964" s="16"/>
      <c r="Q964" s="16"/>
    </row>
    <row r="965" spans="2:17" ht="15.75" customHeight="1">
      <c r="B965" s="16"/>
      <c r="C965" s="16"/>
      <c r="D965" s="16"/>
      <c r="E965" s="16"/>
      <c r="F965" s="16"/>
      <c r="G965" s="16"/>
      <c r="H965" s="16"/>
      <c r="I965" s="16"/>
      <c r="J965" s="16"/>
      <c r="K965" s="16"/>
      <c r="L965" s="16"/>
      <c r="M965" s="16"/>
      <c r="N965" s="16"/>
      <c r="O965" s="16"/>
      <c r="P965" s="16"/>
      <c r="Q965" s="16"/>
    </row>
    <row r="966" spans="2:17" ht="15.75" customHeight="1">
      <c r="B966" s="16"/>
      <c r="C966" s="16"/>
      <c r="D966" s="16"/>
      <c r="E966" s="16"/>
      <c r="F966" s="16"/>
      <c r="G966" s="16"/>
      <c r="H966" s="16"/>
      <c r="I966" s="16"/>
      <c r="J966" s="16"/>
      <c r="K966" s="16"/>
      <c r="L966" s="16"/>
      <c r="M966" s="16"/>
      <c r="N966" s="16"/>
      <c r="O966" s="16"/>
      <c r="P966" s="16"/>
      <c r="Q966" s="16"/>
    </row>
    <row r="967" spans="2:17" ht="15.75" customHeight="1">
      <c r="B967" s="16"/>
      <c r="C967" s="16"/>
      <c r="D967" s="16"/>
      <c r="E967" s="16"/>
      <c r="F967" s="16"/>
      <c r="G967" s="16"/>
      <c r="H967" s="16"/>
      <c r="I967" s="16"/>
      <c r="J967" s="16"/>
      <c r="K967" s="16"/>
      <c r="L967" s="16"/>
      <c r="M967" s="16"/>
      <c r="N967" s="16"/>
      <c r="O967" s="16"/>
      <c r="P967" s="16"/>
      <c r="Q967" s="16"/>
    </row>
    <row r="968" spans="2:17" ht="15.75" customHeight="1">
      <c r="B968" s="16"/>
      <c r="C968" s="16"/>
      <c r="D968" s="16"/>
      <c r="E968" s="16"/>
      <c r="F968" s="16"/>
      <c r="G968" s="16"/>
      <c r="H968" s="16"/>
      <c r="I968" s="16"/>
      <c r="J968" s="16"/>
      <c r="K968" s="16"/>
      <c r="L968" s="16"/>
      <c r="M968" s="16"/>
      <c r="N968" s="16"/>
      <c r="O968" s="16"/>
      <c r="P968" s="16"/>
      <c r="Q968" s="16"/>
    </row>
    <row r="969" spans="2:17" ht="15.75" customHeight="1">
      <c r="B969" s="16"/>
      <c r="C969" s="16"/>
      <c r="D969" s="16"/>
      <c r="E969" s="16"/>
      <c r="F969" s="16"/>
      <c r="G969" s="16"/>
      <c r="H969" s="16"/>
      <c r="I969" s="16"/>
      <c r="J969" s="16"/>
      <c r="K969" s="16"/>
      <c r="L969" s="16"/>
      <c r="M969" s="16"/>
      <c r="N969" s="16"/>
      <c r="O969" s="16"/>
      <c r="P969" s="16"/>
      <c r="Q969" s="16"/>
    </row>
    <row r="970" spans="2:17" ht="15.75" customHeight="1">
      <c r="B970" s="16"/>
      <c r="C970" s="16"/>
      <c r="D970" s="16"/>
      <c r="E970" s="16"/>
      <c r="F970" s="16"/>
      <c r="G970" s="16"/>
      <c r="H970" s="16"/>
      <c r="I970" s="16"/>
      <c r="J970" s="16"/>
      <c r="K970" s="16"/>
      <c r="L970" s="16"/>
      <c r="M970" s="16"/>
      <c r="N970" s="16"/>
      <c r="O970" s="16"/>
      <c r="P970" s="16"/>
      <c r="Q970" s="16"/>
    </row>
    <row r="971" spans="2:17" ht="15.75" customHeight="1">
      <c r="B971" s="16"/>
      <c r="C971" s="16"/>
      <c r="D971" s="16"/>
      <c r="E971" s="16"/>
      <c r="F971" s="16"/>
      <c r="G971" s="16"/>
      <c r="H971" s="16"/>
      <c r="I971" s="16"/>
      <c r="J971" s="16"/>
      <c r="K971" s="16"/>
      <c r="L971" s="16"/>
      <c r="M971" s="16"/>
      <c r="N971" s="16"/>
      <c r="O971" s="16"/>
      <c r="P971" s="16"/>
      <c r="Q971" s="16"/>
    </row>
    <row r="972" spans="2:17" ht="15.75" customHeight="1">
      <c r="B972" s="16"/>
      <c r="C972" s="16"/>
      <c r="D972" s="16"/>
      <c r="E972" s="16"/>
      <c r="F972" s="16"/>
      <c r="G972" s="16"/>
      <c r="H972" s="16"/>
      <c r="I972" s="16"/>
      <c r="J972" s="16"/>
      <c r="K972" s="16"/>
      <c r="L972" s="16"/>
      <c r="M972" s="16"/>
      <c r="N972" s="16"/>
      <c r="O972" s="16"/>
      <c r="P972" s="16"/>
      <c r="Q972" s="16"/>
    </row>
    <row r="973" spans="2:17" ht="15.75" customHeight="1">
      <c r="B973" s="16"/>
      <c r="C973" s="16"/>
      <c r="D973" s="16"/>
      <c r="E973" s="16"/>
      <c r="F973" s="16"/>
      <c r="G973" s="16"/>
      <c r="H973" s="16"/>
      <c r="I973" s="16"/>
      <c r="J973" s="16"/>
      <c r="K973" s="16"/>
      <c r="L973" s="16"/>
      <c r="M973" s="16"/>
      <c r="N973" s="16"/>
      <c r="O973" s="16"/>
      <c r="P973" s="16"/>
      <c r="Q973" s="16"/>
    </row>
    <row r="974" spans="2:17" ht="15.75" customHeight="1">
      <c r="B974" s="16"/>
      <c r="C974" s="16"/>
      <c r="D974" s="16"/>
      <c r="E974" s="16"/>
      <c r="F974" s="16"/>
      <c r="G974" s="16"/>
      <c r="H974" s="16"/>
      <c r="I974" s="16"/>
      <c r="J974" s="16"/>
      <c r="K974" s="16"/>
      <c r="L974" s="16"/>
      <c r="M974" s="16"/>
      <c r="N974" s="16"/>
      <c r="O974" s="16"/>
      <c r="P974" s="16"/>
      <c r="Q974" s="16"/>
    </row>
    <row r="975" spans="2:17" ht="15.75" customHeight="1">
      <c r="B975" s="16"/>
      <c r="C975" s="16"/>
      <c r="D975" s="16"/>
      <c r="E975" s="16"/>
      <c r="F975" s="16"/>
      <c r="G975" s="16"/>
      <c r="H975" s="16"/>
      <c r="I975" s="16"/>
      <c r="J975" s="16"/>
      <c r="K975" s="16"/>
      <c r="L975" s="16"/>
      <c r="M975" s="16"/>
      <c r="N975" s="16"/>
      <c r="O975" s="16"/>
      <c r="P975" s="16"/>
      <c r="Q975" s="16"/>
    </row>
    <row r="976" spans="2:17" ht="15.75" customHeight="1">
      <c r="B976" s="16"/>
      <c r="C976" s="16"/>
      <c r="D976" s="16"/>
      <c r="E976" s="16"/>
      <c r="F976" s="16"/>
      <c r="G976" s="16"/>
      <c r="H976" s="16"/>
      <c r="I976" s="16"/>
      <c r="J976" s="16"/>
      <c r="K976" s="16"/>
      <c r="L976" s="16"/>
      <c r="M976" s="16"/>
      <c r="N976" s="16"/>
      <c r="O976" s="16"/>
      <c r="P976" s="16"/>
      <c r="Q976" s="16"/>
    </row>
    <row r="977" spans="2:17" ht="15.75" customHeight="1">
      <c r="B977" s="16"/>
      <c r="C977" s="16"/>
      <c r="D977" s="16"/>
      <c r="E977" s="16"/>
      <c r="F977" s="16"/>
      <c r="G977" s="16"/>
      <c r="H977" s="16"/>
      <c r="I977" s="16"/>
      <c r="J977" s="16"/>
      <c r="K977" s="16"/>
      <c r="L977" s="16"/>
      <c r="M977" s="16"/>
      <c r="N977" s="16"/>
      <c r="O977" s="16"/>
      <c r="P977" s="16"/>
      <c r="Q977" s="16"/>
    </row>
    <row r="978" spans="2:17" ht="15.75" customHeight="1">
      <c r="B978" s="16"/>
      <c r="C978" s="16"/>
      <c r="D978" s="16"/>
      <c r="E978" s="16"/>
      <c r="F978" s="16"/>
      <c r="G978" s="16"/>
      <c r="H978" s="16"/>
      <c r="I978" s="16"/>
      <c r="J978" s="16"/>
      <c r="K978" s="16"/>
      <c r="L978" s="16"/>
      <c r="M978" s="16"/>
      <c r="N978" s="16"/>
      <c r="O978" s="16"/>
      <c r="P978" s="16"/>
      <c r="Q978" s="16"/>
    </row>
    <row r="979" spans="2:17" ht="15.75" customHeight="1">
      <c r="B979" s="16"/>
      <c r="C979" s="16"/>
      <c r="D979" s="16"/>
      <c r="E979" s="16"/>
      <c r="F979" s="16"/>
      <c r="G979" s="16"/>
      <c r="H979" s="16"/>
      <c r="I979" s="16"/>
      <c r="J979" s="16"/>
      <c r="K979" s="16"/>
      <c r="L979" s="16"/>
      <c r="M979" s="16"/>
      <c r="N979" s="16"/>
      <c r="O979" s="16"/>
      <c r="P979" s="16"/>
      <c r="Q979" s="16"/>
    </row>
    <row r="980" spans="2:17" ht="15.75" customHeight="1">
      <c r="B980" s="16"/>
      <c r="C980" s="16"/>
      <c r="D980" s="16"/>
      <c r="E980" s="16"/>
      <c r="F980" s="16"/>
      <c r="G980" s="16"/>
      <c r="H980" s="16"/>
      <c r="I980" s="16"/>
      <c r="J980" s="16"/>
      <c r="K980" s="16"/>
      <c r="L980" s="16"/>
      <c r="M980" s="16"/>
      <c r="N980" s="16"/>
      <c r="O980" s="16"/>
      <c r="P980" s="16"/>
      <c r="Q980" s="16"/>
    </row>
    <row r="981" spans="2:17" ht="15.75" customHeight="1">
      <c r="B981" s="16"/>
      <c r="C981" s="16"/>
      <c r="D981" s="16"/>
      <c r="E981" s="16"/>
      <c r="F981" s="16"/>
      <c r="G981" s="16"/>
      <c r="H981" s="16"/>
      <c r="I981" s="16"/>
      <c r="J981" s="16"/>
      <c r="K981" s="16"/>
      <c r="L981" s="16"/>
      <c r="M981" s="16"/>
      <c r="N981" s="16"/>
      <c r="O981" s="16"/>
      <c r="P981" s="16"/>
      <c r="Q981" s="16"/>
    </row>
    <row r="982" spans="2:17" ht="15.75" customHeight="1">
      <c r="B982" s="16"/>
      <c r="C982" s="16"/>
      <c r="D982" s="16"/>
      <c r="E982" s="16"/>
      <c r="F982" s="16"/>
      <c r="G982" s="16"/>
      <c r="H982" s="16"/>
      <c r="I982" s="16"/>
      <c r="J982" s="16"/>
      <c r="K982" s="16"/>
      <c r="L982" s="16"/>
      <c r="M982" s="16"/>
      <c r="N982" s="16"/>
      <c r="O982" s="16"/>
      <c r="P982" s="16"/>
      <c r="Q982" s="16"/>
    </row>
    <row r="983" spans="2:17" ht="15.75" customHeight="1">
      <c r="B983" s="16"/>
      <c r="C983" s="16"/>
      <c r="D983" s="16"/>
      <c r="E983" s="16"/>
      <c r="F983" s="16"/>
      <c r="G983" s="16"/>
      <c r="H983" s="16"/>
      <c r="I983" s="16"/>
      <c r="J983" s="16"/>
      <c r="K983" s="16"/>
      <c r="L983" s="16"/>
      <c r="M983" s="16"/>
      <c r="N983" s="16"/>
      <c r="O983" s="16"/>
      <c r="P983" s="16"/>
      <c r="Q983" s="16"/>
    </row>
    <row r="984" spans="2:17" ht="15.75" customHeight="1">
      <c r="B984" s="16"/>
      <c r="C984" s="16"/>
      <c r="D984" s="16"/>
      <c r="E984" s="16"/>
      <c r="F984" s="16"/>
      <c r="G984" s="16"/>
      <c r="H984" s="16"/>
      <c r="I984" s="16"/>
      <c r="J984" s="16"/>
      <c r="K984" s="16"/>
      <c r="L984" s="16"/>
      <c r="M984" s="16"/>
      <c r="N984" s="16"/>
      <c r="O984" s="16"/>
      <c r="P984" s="16"/>
      <c r="Q984" s="16"/>
    </row>
    <row r="985" spans="2:17" ht="15.75" customHeight="1">
      <c r="B985" s="16"/>
      <c r="C985" s="16"/>
      <c r="D985" s="16"/>
      <c r="E985" s="16"/>
      <c r="F985" s="16"/>
      <c r="G985" s="16"/>
      <c r="H985" s="16"/>
      <c r="I985" s="16"/>
      <c r="J985" s="16"/>
      <c r="K985" s="16"/>
      <c r="L985" s="16"/>
      <c r="M985" s="16"/>
      <c r="N985" s="16"/>
      <c r="O985" s="16"/>
      <c r="P985" s="16"/>
      <c r="Q985" s="16"/>
    </row>
    <row r="986" spans="2:17" ht="15.75" customHeight="1">
      <c r="B986" s="16"/>
      <c r="C986" s="16"/>
      <c r="D986" s="16"/>
      <c r="E986" s="16"/>
      <c r="F986" s="16"/>
      <c r="G986" s="16"/>
      <c r="H986" s="16"/>
      <c r="I986" s="16"/>
      <c r="J986" s="16"/>
      <c r="K986" s="16"/>
      <c r="L986" s="16"/>
      <c r="M986" s="16"/>
      <c r="N986" s="16"/>
      <c r="O986" s="16"/>
      <c r="P986" s="16"/>
      <c r="Q986" s="16"/>
    </row>
    <row r="987" spans="2:17" ht="15.75" customHeight="1">
      <c r="B987" s="16"/>
      <c r="C987" s="16"/>
      <c r="D987" s="16"/>
      <c r="E987" s="16"/>
      <c r="F987" s="16"/>
      <c r="G987" s="16"/>
      <c r="H987" s="16"/>
      <c r="I987" s="16"/>
      <c r="J987" s="16"/>
      <c r="K987" s="16"/>
      <c r="L987" s="16"/>
      <c r="M987" s="16"/>
      <c r="N987" s="16"/>
      <c r="O987" s="16"/>
      <c r="P987" s="16"/>
      <c r="Q987" s="16"/>
    </row>
    <row r="988" spans="2:17" ht="15.75" customHeight="1">
      <c r="B988" s="16"/>
      <c r="C988" s="16"/>
      <c r="D988" s="16"/>
      <c r="E988" s="16"/>
      <c r="F988" s="16"/>
      <c r="G988" s="16"/>
      <c r="H988" s="16"/>
      <c r="I988" s="16"/>
      <c r="J988" s="16"/>
      <c r="K988" s="16"/>
      <c r="L988" s="16"/>
      <c r="M988" s="16"/>
      <c r="N988" s="16"/>
      <c r="O988" s="16"/>
      <c r="P988" s="16"/>
      <c r="Q988" s="16"/>
    </row>
    <row r="989" spans="2:17" ht="15.75" customHeight="1">
      <c r="B989" s="16"/>
      <c r="C989" s="16"/>
      <c r="D989" s="16"/>
      <c r="E989" s="16"/>
      <c r="F989" s="16"/>
      <c r="G989" s="16"/>
      <c r="H989" s="16"/>
      <c r="I989" s="16"/>
      <c r="J989" s="16"/>
      <c r="K989" s="16"/>
      <c r="L989" s="16"/>
      <c r="M989" s="16"/>
      <c r="N989" s="16"/>
      <c r="O989" s="16"/>
      <c r="P989" s="16"/>
      <c r="Q989" s="16"/>
    </row>
    <row r="990" spans="2:17" ht="15.75" customHeight="1">
      <c r="B990" s="16"/>
      <c r="C990" s="16"/>
      <c r="D990" s="16"/>
      <c r="E990" s="16"/>
      <c r="F990" s="16"/>
      <c r="G990" s="16"/>
      <c r="H990" s="16"/>
      <c r="I990" s="16"/>
      <c r="J990" s="16"/>
      <c r="K990" s="16"/>
      <c r="L990" s="16"/>
      <c r="M990" s="16"/>
      <c r="N990" s="16"/>
      <c r="O990" s="16"/>
      <c r="P990" s="16"/>
      <c r="Q990" s="16"/>
    </row>
    <row r="991" spans="2:17" ht="15.75" customHeight="1">
      <c r="B991" s="16"/>
      <c r="C991" s="16"/>
      <c r="D991" s="16"/>
      <c r="E991" s="16"/>
      <c r="F991" s="16"/>
      <c r="G991" s="16"/>
      <c r="H991" s="16"/>
      <c r="I991" s="16"/>
      <c r="J991" s="16"/>
      <c r="K991" s="16"/>
      <c r="L991" s="16"/>
      <c r="M991" s="16"/>
      <c r="N991" s="16"/>
      <c r="O991" s="16"/>
      <c r="P991" s="16"/>
      <c r="Q991" s="16"/>
    </row>
    <row r="992" spans="2:17" ht="15.75" customHeight="1">
      <c r="B992" s="16"/>
      <c r="C992" s="16"/>
      <c r="D992" s="16"/>
      <c r="E992" s="16"/>
      <c r="F992" s="16"/>
      <c r="G992" s="16"/>
      <c r="H992" s="16"/>
      <c r="I992" s="16"/>
      <c r="J992" s="16"/>
      <c r="K992" s="16"/>
      <c r="L992" s="16"/>
      <c r="M992" s="16"/>
      <c r="N992" s="16"/>
      <c r="O992" s="16"/>
      <c r="P992" s="16"/>
      <c r="Q992" s="16"/>
    </row>
    <row r="993" spans="2:17" ht="15.75" customHeight="1">
      <c r="B993" s="16"/>
      <c r="C993" s="16"/>
      <c r="D993" s="16"/>
      <c r="E993" s="16"/>
      <c r="F993" s="16"/>
      <c r="G993" s="16"/>
      <c r="H993" s="16"/>
      <c r="I993" s="16"/>
      <c r="J993" s="16"/>
      <c r="K993" s="16"/>
      <c r="L993" s="16"/>
      <c r="M993" s="16"/>
      <c r="N993" s="16"/>
      <c r="O993" s="16"/>
      <c r="P993" s="16"/>
      <c r="Q993" s="16"/>
    </row>
    <row r="994" spans="2:17" ht="15.75" customHeight="1">
      <c r="B994" s="16"/>
      <c r="C994" s="16"/>
      <c r="D994" s="16"/>
      <c r="E994" s="16"/>
      <c r="F994" s="16"/>
      <c r="G994" s="16"/>
      <c r="H994" s="16"/>
      <c r="I994" s="16"/>
      <c r="J994" s="16"/>
      <c r="K994" s="16"/>
      <c r="L994" s="16"/>
      <c r="M994" s="16"/>
      <c r="N994" s="16"/>
      <c r="O994" s="16"/>
      <c r="P994" s="16"/>
      <c r="Q994" s="16"/>
    </row>
    <row r="995" spans="2:17" ht="15.75" customHeight="1">
      <c r="B995" s="16"/>
      <c r="C995" s="16"/>
      <c r="D995" s="16"/>
      <c r="E995" s="16"/>
      <c r="F995" s="16"/>
      <c r="G995" s="16"/>
      <c r="H995" s="16"/>
      <c r="I995" s="16"/>
      <c r="J995" s="16"/>
      <c r="K995" s="16"/>
      <c r="L995" s="16"/>
      <c r="M995" s="16"/>
      <c r="N995" s="16"/>
      <c r="O995" s="16"/>
      <c r="P995" s="16"/>
      <c r="Q995" s="16"/>
    </row>
    <row r="996" spans="2:17" ht="15.75" customHeight="1">
      <c r="B996" s="16"/>
      <c r="C996" s="16"/>
      <c r="D996" s="16"/>
      <c r="E996" s="16"/>
      <c r="F996" s="16"/>
      <c r="G996" s="16"/>
      <c r="H996" s="16"/>
      <c r="I996" s="16"/>
      <c r="J996" s="16"/>
      <c r="K996" s="16"/>
      <c r="L996" s="16"/>
      <c r="M996" s="16"/>
      <c r="N996" s="16"/>
      <c r="O996" s="16"/>
      <c r="P996" s="16"/>
      <c r="Q996" s="16"/>
    </row>
    <row r="997" spans="2:17" ht="15.75" customHeight="1">
      <c r="B997" s="16"/>
      <c r="C997" s="16"/>
      <c r="D997" s="16"/>
      <c r="E997" s="16"/>
      <c r="F997" s="16"/>
      <c r="G997" s="16"/>
      <c r="H997" s="16"/>
      <c r="I997" s="16"/>
      <c r="J997" s="16"/>
      <c r="K997" s="16"/>
      <c r="L997" s="16"/>
      <c r="M997" s="16"/>
      <c r="N997" s="16"/>
      <c r="O997" s="16"/>
      <c r="P997" s="16"/>
      <c r="Q997" s="16"/>
    </row>
    <row r="998" spans="2:17" ht="15.75" customHeight="1">
      <c r="B998" s="16"/>
      <c r="C998" s="16"/>
      <c r="D998" s="16"/>
      <c r="E998" s="16"/>
      <c r="F998" s="16"/>
      <c r="G998" s="16"/>
      <c r="H998" s="16"/>
      <c r="I998" s="16"/>
      <c r="J998" s="16"/>
      <c r="K998" s="16"/>
      <c r="L998" s="16"/>
      <c r="M998" s="16"/>
      <c r="N998" s="16"/>
      <c r="O998" s="16"/>
      <c r="P998" s="16"/>
      <c r="Q998" s="16"/>
    </row>
    <row r="999" spans="2:17" ht="15.75" customHeight="1">
      <c r="B999" s="16"/>
      <c r="C999" s="16"/>
      <c r="D999" s="16"/>
      <c r="E999" s="16"/>
      <c r="F999" s="16"/>
      <c r="G999" s="16"/>
      <c r="H999" s="16"/>
      <c r="I999" s="16"/>
      <c r="J999" s="16"/>
      <c r="K999" s="16"/>
      <c r="L999" s="16"/>
      <c r="M999" s="16"/>
      <c r="N999" s="16"/>
      <c r="O999" s="16"/>
      <c r="P999" s="16"/>
      <c r="Q999" s="16"/>
    </row>
    <row r="1000" spans="2:17" ht="15.75" customHeight="1">
      <c r="B1000" s="16"/>
      <c r="C1000" s="16"/>
      <c r="D1000" s="16"/>
      <c r="E1000" s="16"/>
      <c r="F1000" s="16"/>
      <c r="G1000" s="16"/>
      <c r="H1000" s="16"/>
      <c r="I1000" s="16"/>
      <c r="J1000" s="16"/>
      <c r="K1000" s="16"/>
      <c r="L1000" s="16"/>
      <c r="M1000" s="16"/>
      <c r="N1000" s="16"/>
      <c r="O1000" s="16"/>
      <c r="P1000" s="16"/>
      <c r="Q1000" s="16"/>
    </row>
    <row r="1001" spans="2:17" ht="15.75" customHeight="1">
      <c r="B1001" s="16"/>
      <c r="C1001" s="16"/>
      <c r="D1001" s="16"/>
      <c r="E1001" s="16"/>
      <c r="F1001" s="16"/>
      <c r="G1001" s="16"/>
      <c r="H1001" s="16"/>
      <c r="I1001" s="16"/>
      <c r="J1001" s="16"/>
      <c r="K1001" s="16"/>
      <c r="L1001" s="16"/>
      <c r="M1001" s="16"/>
      <c r="N1001" s="16"/>
      <c r="O1001" s="16"/>
      <c r="P1001" s="16"/>
      <c r="Q1001" s="16"/>
    </row>
  </sheetData>
  <sheetProtection sheet="1" objects="1" scenarios="1"/>
  <mergeCells count="110">
    <mergeCell ref="K46:M46"/>
    <mergeCell ref="K49:M49"/>
    <mergeCell ref="K50:M50"/>
    <mergeCell ref="E9:H9"/>
    <mergeCell ref="E50:G50"/>
    <mergeCell ref="B37:B39"/>
    <mergeCell ref="C37:D39"/>
    <mergeCell ref="E37:G39"/>
    <mergeCell ref="H37:I37"/>
    <mergeCell ref="H38:I38"/>
    <mergeCell ref="J38:M38"/>
    <mergeCell ref="H39:I39"/>
    <mergeCell ref="J39:M39"/>
    <mergeCell ref="B40:B42"/>
    <mergeCell ref="C40:D42"/>
    <mergeCell ref="E40:G42"/>
    <mergeCell ref="H40:I40"/>
    <mergeCell ref="E33:G35"/>
    <mergeCell ref="H33:I33"/>
    <mergeCell ref="J33:M33"/>
    <mergeCell ref="H34:I34"/>
    <mergeCell ref="J34:M34"/>
    <mergeCell ref="H35:I35"/>
    <mergeCell ref="J35:M35"/>
    <mergeCell ref="B2:N2"/>
    <mergeCell ref="E24:G26"/>
    <mergeCell ref="B30:B32"/>
    <mergeCell ref="C30:D32"/>
    <mergeCell ref="E30:G32"/>
    <mergeCell ref="B24:B26"/>
    <mergeCell ref="B5:D5"/>
    <mergeCell ref="E11:H11"/>
    <mergeCell ref="B27:B29"/>
    <mergeCell ref="C27:D29"/>
    <mergeCell ref="E27:G29"/>
    <mergeCell ref="H27:I27"/>
    <mergeCell ref="H30:I30"/>
    <mergeCell ref="H21:I21"/>
    <mergeCell ref="J30:M30"/>
    <mergeCell ref="H32:I32"/>
    <mergeCell ref="J32:M32"/>
    <mergeCell ref="H31:I31"/>
    <mergeCell ref="C24:D26"/>
    <mergeCell ref="J31:M31"/>
    <mergeCell ref="J27:M27"/>
    <mergeCell ref="H28:I28"/>
    <mergeCell ref="J28:M28"/>
    <mergeCell ref="H29:I29"/>
    <mergeCell ref="H25:I25"/>
    <mergeCell ref="J25:M25"/>
    <mergeCell ref="E13:G13"/>
    <mergeCell ref="H19:I19"/>
    <mergeCell ref="C33:D35"/>
    <mergeCell ref="J37:M37"/>
    <mergeCell ref="J23:M23"/>
    <mergeCell ref="C18:D20"/>
    <mergeCell ref="H24:I24"/>
    <mergeCell ref="J24:M24"/>
    <mergeCell ref="J15:M15"/>
    <mergeCell ref="B36:N36"/>
    <mergeCell ref="J29:M29"/>
    <mergeCell ref="B33:B35"/>
    <mergeCell ref="B6:H6"/>
    <mergeCell ref="I6:N6"/>
    <mergeCell ref="B7:C7"/>
    <mergeCell ref="B8:C8"/>
    <mergeCell ref="J19:M19"/>
    <mergeCell ref="B15:B17"/>
    <mergeCell ref="H15:I15"/>
    <mergeCell ref="H17:I17"/>
    <mergeCell ref="B21:B23"/>
    <mergeCell ref="C21:D23"/>
    <mergeCell ref="E21:G23"/>
    <mergeCell ref="H23:I23"/>
    <mergeCell ref="B9:C9"/>
    <mergeCell ref="J12:M12"/>
    <mergeCell ref="E18:G20"/>
    <mergeCell ref="H20:I20"/>
    <mergeCell ref="B10:C10"/>
    <mergeCell ref="B11:C11"/>
    <mergeCell ref="H22:I22"/>
    <mergeCell ref="J22:M22"/>
    <mergeCell ref="J20:M20"/>
    <mergeCell ref="B14:N14"/>
    <mergeCell ref="J17:M17"/>
    <mergeCell ref="B18:B20"/>
    <mergeCell ref="E49:G49"/>
    <mergeCell ref="E46:G46"/>
    <mergeCell ref="K45:M45"/>
    <mergeCell ref="K11:N11"/>
    <mergeCell ref="C12:D12"/>
    <mergeCell ref="E12:G12"/>
    <mergeCell ref="H12:I12"/>
    <mergeCell ref="C15:D17"/>
    <mergeCell ref="H16:I16"/>
    <mergeCell ref="J16:M16"/>
    <mergeCell ref="H18:I18"/>
    <mergeCell ref="J18:M18"/>
    <mergeCell ref="C13:D13"/>
    <mergeCell ref="H26:I26"/>
    <mergeCell ref="J42:M42"/>
    <mergeCell ref="J40:M40"/>
    <mergeCell ref="H41:I41"/>
    <mergeCell ref="J41:M41"/>
    <mergeCell ref="H42:I42"/>
    <mergeCell ref="J26:M26"/>
    <mergeCell ref="H13:I13"/>
    <mergeCell ref="J13:M13"/>
    <mergeCell ref="E15:G17"/>
    <mergeCell ref="J21:M21"/>
  </mergeCells>
  <hyperlinks>
    <hyperlink ref="O1" location="HOME!A1" display="HOME" xr:uid="{00000000-0004-0000-0400-000000000000}"/>
    <hyperlink ref="A1" location="REVIEW!A1" display="◄" xr:uid="{00000000-0004-0000-0400-000001000000}"/>
  </hyperlinks>
  <printOptions horizontalCentered="1"/>
  <pageMargins left="0.59055118110236227" right="0.59055118110236227" top="0.78740157480314965" bottom="0.78740157480314965" header="0.31496062992125984" footer="0.31496062992125984"/>
  <pageSetup paperSize="14" scale="90" orientation="landscape" horizontalDpi="0" verticalDpi="0" r:id="rId1"/>
  <rowBreaks count="1" manualBreakCount="1">
    <brk id="23" min="1"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4"/>
  <sheetViews>
    <sheetView showGridLines="0" zoomScale="90" zoomScaleNormal="90" zoomScaleSheetLayoutView="90" workbookViewId="0">
      <pane xSplit="6" ySplit="3" topLeftCell="G10" activePane="bottomRight" state="frozen"/>
      <selection pane="topRight" activeCell="G1" sqref="G1"/>
      <selection pane="bottomLeft" activeCell="A4" sqref="A4"/>
      <selection pane="bottomRight" activeCell="M1" sqref="M1"/>
    </sheetView>
  </sheetViews>
  <sheetFormatPr defaultRowHeight="15"/>
  <cols>
    <col min="1" max="1" width="4.42578125" style="12" customWidth="1"/>
    <col min="2" max="2" width="5.42578125" style="12" customWidth="1"/>
    <col min="3" max="3" width="13.28515625" style="12" customWidth="1"/>
    <col min="4" max="4" width="2.7109375" style="12" customWidth="1"/>
    <col min="5" max="5" width="11.28515625" style="12" customWidth="1"/>
    <col min="6" max="6" width="10.28515625" style="12" customWidth="1"/>
    <col min="7" max="7" width="14.140625" style="12" customWidth="1"/>
    <col min="8" max="8" width="18.7109375" style="12" customWidth="1"/>
    <col min="9" max="9" width="2.42578125" style="12" customWidth="1"/>
    <col min="10" max="10" width="9.140625" style="12"/>
    <col min="11" max="11" width="14.42578125" style="12" customWidth="1"/>
    <col min="12" max="12" width="10.140625" style="12" customWidth="1"/>
    <col min="13" max="16384" width="9.140625" style="12"/>
  </cols>
  <sheetData>
    <row r="1" spans="1:18" ht="18">
      <c r="A1" s="292" t="s">
        <v>227</v>
      </c>
      <c r="B1" s="485" t="str">
        <f>'00 DATA UMUM'!G7</f>
        <v>IV.a</v>
      </c>
      <c r="C1" s="486" t="str">
        <f>'00 DATA UMUM'!M21</f>
        <v>BAIK</v>
      </c>
      <c r="M1" s="128" t="s">
        <v>222</v>
      </c>
    </row>
    <row r="2" spans="1:18" ht="18.75">
      <c r="B2" s="750" t="s">
        <v>80</v>
      </c>
      <c r="C2" s="750"/>
      <c r="D2" s="750"/>
      <c r="E2" s="750"/>
      <c r="F2" s="750"/>
      <c r="G2" s="750"/>
      <c r="H2" s="750"/>
      <c r="I2" s="750"/>
      <c r="J2" s="750"/>
      <c r="K2" s="750"/>
      <c r="L2" s="750"/>
      <c r="O2" s="471" t="s">
        <v>278</v>
      </c>
      <c r="P2" s="472"/>
      <c r="Q2" s="473" t="s">
        <v>279</v>
      </c>
      <c r="R2" s="474"/>
    </row>
    <row r="3" spans="1:18">
      <c r="B3" s="790"/>
      <c r="C3" s="790"/>
      <c r="D3" s="790"/>
      <c r="E3" s="790"/>
      <c r="F3" s="790"/>
      <c r="G3" s="790"/>
      <c r="H3" s="790"/>
      <c r="I3" s="790"/>
      <c r="J3" s="790"/>
      <c r="K3" s="790"/>
      <c r="L3" s="790"/>
      <c r="O3" s="475" t="str">
        <f>C1</f>
        <v>BAIK</v>
      </c>
      <c r="P3" s="476" t="s">
        <v>280</v>
      </c>
      <c r="Q3" s="476" t="str">
        <f>O3</f>
        <v>BAIK</v>
      </c>
      <c r="R3" s="477" t="s">
        <v>280</v>
      </c>
    </row>
    <row r="4" spans="1:18" s="13" customFormat="1" ht="12.75">
      <c r="B4" s="20" t="s">
        <v>113</v>
      </c>
      <c r="C4" s="43"/>
      <c r="D4" s="43"/>
      <c r="E4" s="44"/>
      <c r="F4" s="84"/>
      <c r="G4" s="84"/>
      <c r="H4" s="84"/>
      <c r="I4" s="85"/>
      <c r="J4" s="84"/>
      <c r="K4" s="84"/>
      <c r="L4" s="84"/>
      <c r="O4" s="478">
        <f>IF($O$3="BAIK",10.5,IF($O$3="AMAT BAIK",13.3,0))</f>
        <v>10.5</v>
      </c>
      <c r="P4" s="487" t="s">
        <v>281</v>
      </c>
      <c r="Q4" s="479">
        <f>O4/2</f>
        <v>5.25</v>
      </c>
      <c r="R4" s="489" t="s">
        <v>281</v>
      </c>
    </row>
    <row r="5" spans="1:18" s="13" customFormat="1" ht="24.75" customHeight="1">
      <c r="B5" s="791" t="str">
        <f>RENCANA!B4&amp;""</f>
        <v>KANTOR WILAYAH KEMENTERIAN AGAMA PROVINSI JAWA TENGAH PROVINSI JAWA TENGAH</v>
      </c>
      <c r="C5" s="791"/>
      <c r="D5" s="791"/>
      <c r="E5" s="791"/>
      <c r="F5" s="86"/>
      <c r="G5" s="86"/>
      <c r="H5" s="365" t="str">
        <f>RENCANA!I4&amp;""</f>
        <v>PERIODE PENILAIAN</v>
      </c>
      <c r="I5" s="366" t="s">
        <v>3</v>
      </c>
      <c r="J5" s="367" t="str">
        <f>REVIEW!M5&amp;""</f>
        <v>01 JULI 2021 s.d. 31 DESEMBER 2021</v>
      </c>
      <c r="K5" s="45"/>
      <c r="L5" s="87"/>
      <c r="O5" s="478">
        <f>IF($O$3="BAIK",9.5,IF($O$3="AMAT BAIK",11.87,0))</f>
        <v>9.5</v>
      </c>
      <c r="P5" s="487" t="s">
        <v>282</v>
      </c>
      <c r="Q5" s="479">
        <f t="shared" ref="Q5:Q11" si="0">O5/2</f>
        <v>4.75</v>
      </c>
      <c r="R5" s="489" t="s">
        <v>282</v>
      </c>
    </row>
    <row r="6" spans="1:18" s="13" customFormat="1" ht="12.75">
      <c r="B6" s="784" t="s">
        <v>0</v>
      </c>
      <c r="C6" s="785"/>
      <c r="D6" s="785"/>
      <c r="E6" s="785"/>
      <c r="F6" s="785"/>
      <c r="G6" s="785"/>
      <c r="H6" s="786" t="s">
        <v>1</v>
      </c>
      <c r="I6" s="785"/>
      <c r="J6" s="785"/>
      <c r="K6" s="785"/>
      <c r="L6" s="787"/>
      <c r="O6" s="478">
        <f>IF($O$3="BAIK",20.25,IF($O$3="AMAT BAIK",25.31,0))</f>
        <v>20.25</v>
      </c>
      <c r="P6" s="487" t="s">
        <v>283</v>
      </c>
      <c r="Q6" s="479">
        <f t="shared" si="0"/>
        <v>10.125</v>
      </c>
      <c r="R6" s="489" t="s">
        <v>283</v>
      </c>
    </row>
    <row r="7" spans="1:18" s="13" customFormat="1">
      <c r="B7" s="781" t="s">
        <v>2</v>
      </c>
      <c r="C7" s="782"/>
      <c r="D7" s="88" t="s">
        <v>3</v>
      </c>
      <c r="E7" s="89" t="str">
        <f>RENCANA!E6&amp;""</f>
        <v>MUH. NURSAHID, S.Pd.</v>
      </c>
      <c r="F7" s="89"/>
      <c r="G7" s="89"/>
      <c r="H7" s="74" t="s">
        <v>2</v>
      </c>
      <c r="I7" s="90" t="s">
        <v>3</v>
      </c>
      <c r="J7" s="89" t="str">
        <f>RENCANA!K6&amp;""</f>
        <v>Drs. H. SOFIA NUR, M.Pd.</v>
      </c>
      <c r="K7" s="89"/>
      <c r="L7" s="91"/>
      <c r="O7" s="478">
        <f>IF($O$3="BAIK",19.5,IF($O$3="AMAT BAIK",24.37,0))</f>
        <v>19.5</v>
      </c>
      <c r="P7" s="487" t="s">
        <v>284</v>
      </c>
      <c r="Q7" s="479">
        <f t="shared" si="0"/>
        <v>9.75</v>
      </c>
      <c r="R7" s="489" t="s">
        <v>284</v>
      </c>
    </row>
    <row r="8" spans="1:18" s="13" customFormat="1">
      <c r="B8" s="781" t="s">
        <v>4</v>
      </c>
      <c r="C8" s="782"/>
      <c r="D8" s="88" t="s">
        <v>3</v>
      </c>
      <c r="E8" s="89" t="str">
        <f>RENCANA!E7&amp;""</f>
        <v>196907272002121002</v>
      </c>
      <c r="F8" s="89"/>
      <c r="G8" s="89"/>
      <c r="H8" s="74" t="s">
        <v>4</v>
      </c>
      <c r="I8" s="90" t="s">
        <v>3</v>
      </c>
      <c r="J8" s="89" t="str">
        <f>RENCANA!K7&amp;""</f>
        <v>196609171992031001</v>
      </c>
      <c r="K8" s="89"/>
      <c r="L8" s="91"/>
      <c r="O8" s="478">
        <f>IF($O$3="BAIK",29.75,IF($O$3="AMAT BAIK",37.18,0))</f>
        <v>29.75</v>
      </c>
      <c r="P8" s="487" t="s">
        <v>285</v>
      </c>
      <c r="Q8" s="479">
        <f t="shared" si="0"/>
        <v>14.875</v>
      </c>
      <c r="R8" s="489" t="s">
        <v>285</v>
      </c>
    </row>
    <row r="9" spans="1:18" s="13" customFormat="1">
      <c r="B9" s="781" t="s">
        <v>5</v>
      </c>
      <c r="C9" s="782"/>
      <c r="D9" s="88" t="s">
        <v>3</v>
      </c>
      <c r="E9" s="89" t="str">
        <f>RENCANA!E8&amp;""</f>
        <v>PEMBINA IV.a TMT : 01-10-2014</v>
      </c>
      <c r="F9" s="89"/>
      <c r="G9" s="89"/>
      <c r="H9" s="74" t="s">
        <v>5</v>
      </c>
      <c r="I9" s="90" t="s">
        <v>3</v>
      </c>
      <c r="J9" s="89" t="str">
        <f>RENCANA!K8&amp;""</f>
        <v>PEMBINA TK. I ( IV/b ) TMT : 01-04-2020</v>
      </c>
      <c r="K9" s="89"/>
      <c r="L9" s="91"/>
      <c r="O9" s="478">
        <f>IF($O$3="BAIK",29.75,IF($O$3="AMAT BAIK",37.18,0))</f>
        <v>29.75</v>
      </c>
      <c r="P9" s="487" t="s">
        <v>286</v>
      </c>
      <c r="Q9" s="479">
        <f t="shared" si="0"/>
        <v>14.875</v>
      </c>
      <c r="R9" s="489" t="s">
        <v>286</v>
      </c>
    </row>
    <row r="10" spans="1:18" s="13" customFormat="1" ht="15.75" customHeight="1">
      <c r="B10" s="781" t="s">
        <v>6</v>
      </c>
      <c r="C10" s="782"/>
      <c r="D10" s="88" t="s">
        <v>3</v>
      </c>
      <c r="E10" s="510" t="str">
        <f>RENCANA!E9&amp;""</f>
        <v>KEPALA MADRASAH</v>
      </c>
      <c r="F10" s="754"/>
      <c r="G10" s="675"/>
      <c r="H10" s="74" t="s">
        <v>6</v>
      </c>
      <c r="I10" s="88" t="s">
        <v>3</v>
      </c>
      <c r="J10" s="510" t="str">
        <f>RENCANA!K9&amp;""</f>
        <v xml:space="preserve">KEPALA KANTOR </v>
      </c>
      <c r="K10" s="754"/>
      <c r="L10" s="800"/>
      <c r="O10" s="478">
        <f>IF($O$3="BAIK",29,IF($O$3="AMAT BAIK",36.25,0))</f>
        <v>29</v>
      </c>
      <c r="P10" s="487" t="s">
        <v>287</v>
      </c>
      <c r="Q10" s="479">
        <f t="shared" si="0"/>
        <v>14.5</v>
      </c>
      <c r="R10" s="489" t="s">
        <v>287</v>
      </c>
    </row>
    <row r="11" spans="1:18" s="13" customFormat="1" ht="27.75" customHeight="1">
      <c r="B11" s="781" t="s">
        <v>7</v>
      </c>
      <c r="C11" s="782"/>
      <c r="D11" s="88" t="s">
        <v>3</v>
      </c>
      <c r="E11" s="788" t="str">
        <f>RENCANA!E10&amp;""</f>
        <v>MTs NEGERI KOTA MAGELANG PROVINSI JAWA TENGAH</v>
      </c>
      <c r="F11" s="788"/>
      <c r="G11" s="788"/>
      <c r="H11" s="74" t="s">
        <v>7</v>
      </c>
      <c r="I11" s="88" t="s">
        <v>3</v>
      </c>
      <c r="J11" s="788" t="str">
        <f>RENCANA!K10&amp;""</f>
        <v>KEPALA KANTOR KEMENTERIAN AGAMA KOTA MAGELANG PROVINSI JAWA TENGAH</v>
      </c>
      <c r="K11" s="788"/>
      <c r="L11" s="789"/>
      <c r="O11" s="480">
        <f>IF($O$3="BAIK",42.5,IF($O$3="AMAT BAIK",53.12,0))</f>
        <v>42.5</v>
      </c>
      <c r="P11" s="488" t="s">
        <v>288</v>
      </c>
      <c r="Q11" s="481">
        <f t="shared" si="0"/>
        <v>21.25</v>
      </c>
      <c r="R11" s="490" t="s">
        <v>288</v>
      </c>
    </row>
    <row r="12" spans="1:18" s="13" customFormat="1" ht="20.25" customHeight="1">
      <c r="B12" s="794" t="s">
        <v>81</v>
      </c>
      <c r="C12" s="795"/>
      <c r="D12" s="92" t="s">
        <v>3</v>
      </c>
      <c r="E12" s="798" t="s">
        <v>127</v>
      </c>
      <c r="F12" s="798"/>
      <c r="G12" s="798"/>
      <c r="H12" s="798"/>
      <c r="I12" s="798"/>
      <c r="J12" s="798"/>
      <c r="K12" s="798"/>
      <c r="L12" s="799"/>
    </row>
    <row r="13" spans="1:18" s="13" customFormat="1" ht="25.5">
      <c r="B13" s="10" t="s">
        <v>8</v>
      </c>
      <c r="C13" s="780" t="s">
        <v>9</v>
      </c>
      <c r="D13" s="780"/>
      <c r="E13" s="780"/>
      <c r="F13" s="780"/>
      <c r="G13" s="780" t="s">
        <v>82</v>
      </c>
      <c r="H13" s="780"/>
      <c r="I13" s="780"/>
      <c r="J13" s="780" t="s">
        <v>83</v>
      </c>
      <c r="K13" s="780"/>
      <c r="L13" s="116" t="s">
        <v>84</v>
      </c>
    </row>
    <row r="14" spans="1:18" s="13" customFormat="1" ht="12" customHeight="1">
      <c r="B14" s="94">
        <v>1</v>
      </c>
      <c r="C14" s="783">
        <v>2</v>
      </c>
      <c r="D14" s="783"/>
      <c r="E14" s="783"/>
      <c r="F14" s="783"/>
      <c r="G14" s="783">
        <v>3</v>
      </c>
      <c r="H14" s="783"/>
      <c r="I14" s="783"/>
      <c r="J14" s="783">
        <v>4</v>
      </c>
      <c r="K14" s="783"/>
      <c r="L14" s="94">
        <v>5</v>
      </c>
    </row>
    <row r="15" spans="1:18" s="13" customFormat="1">
      <c r="B15" s="801" t="s">
        <v>16</v>
      </c>
      <c r="C15" s="802"/>
      <c r="D15" s="802"/>
      <c r="E15" s="802"/>
      <c r="F15" s="802"/>
      <c r="G15" s="802"/>
      <c r="H15" s="802"/>
      <c r="I15" s="802"/>
      <c r="J15" s="802"/>
      <c r="K15" s="803"/>
      <c r="L15" s="93" t="s">
        <v>93</v>
      </c>
    </row>
    <row r="16" spans="1:18" s="13" customFormat="1" ht="63" customHeight="1">
      <c r="B16" s="95" t="str">
        <f>RENCANA!B14&amp;""</f>
        <v>1</v>
      </c>
      <c r="C16" s="774" t="str">
        <f>RENCANA!F14&amp;""</f>
        <v>1.1 Pengelolaan Manajemen Sekolah dalam rangka pencapaian visi dan misi sekolah</v>
      </c>
      <c r="D16" s="774"/>
      <c r="E16" s="774"/>
      <c r="F16" s="774"/>
      <c r="G16" s="775" t="s">
        <v>291</v>
      </c>
      <c r="H16" s="776"/>
      <c r="I16" s="776"/>
      <c r="J16" s="774" t="s">
        <v>128</v>
      </c>
      <c r="K16" s="774"/>
      <c r="L16" s="117">
        <f>IF(B1="III.A",Q4,IF(B1="III.B",Q5,IF(B1="III.C",Q6,IF(B1="III.D",Q7,IF(B1="IV.A",Q8,IF(B1="IV.B",Q9,IF(B1="IV.C",Q10,IF(B1="IV.D",Q11,""))))))))</f>
        <v>14.875</v>
      </c>
    </row>
    <row r="17" spans="2:12" s="13" customFormat="1" ht="63" customHeight="1">
      <c r="B17" s="95" t="str">
        <f>RENCANA!B17&amp;""</f>
        <v/>
      </c>
      <c r="C17" s="774" t="str">
        <f>RENCANA!F17&amp;""</f>
        <v>1.2 Kepemimpinan dan Pengelolaan Sistem Informasi Manajemen Sekolah</v>
      </c>
      <c r="D17" s="774"/>
      <c r="E17" s="774"/>
      <c r="F17" s="774"/>
      <c r="G17" s="775" t="s">
        <v>292</v>
      </c>
      <c r="H17" s="776"/>
      <c r="I17" s="776"/>
      <c r="J17" s="774" t="str">
        <f>$J$16&amp;""</f>
        <v>Laporan PKKS</v>
      </c>
      <c r="K17" s="774"/>
      <c r="L17" s="118"/>
    </row>
    <row r="18" spans="2:12" s="13" customFormat="1" ht="75" customHeight="1">
      <c r="B18" s="95" t="str">
        <f>RENCANA!B20&amp;""</f>
        <v>2</v>
      </c>
      <c r="C18" s="774" t="str">
        <f>RENCANA!F20&amp;""</f>
        <v>2.1 Pelaksanaan Standar Nasional Pendidikan</v>
      </c>
      <c r="D18" s="774"/>
      <c r="E18" s="774"/>
      <c r="F18" s="774"/>
      <c r="G18" s="775" t="s">
        <v>293</v>
      </c>
      <c r="H18" s="776"/>
      <c r="I18" s="776"/>
      <c r="J18" s="774" t="str">
        <f t="shared" ref="J18:J21" si="1">$J$16&amp;""</f>
        <v>Laporan PKKS</v>
      </c>
      <c r="K18" s="774"/>
      <c r="L18" s="118"/>
    </row>
    <row r="19" spans="2:12" s="13" customFormat="1" ht="73.5" customHeight="1">
      <c r="B19" s="95" t="str">
        <f>RENCANA!B23&amp;""</f>
        <v/>
      </c>
      <c r="C19" s="774" t="str">
        <f>RENCANA!F23&amp;""</f>
        <v>2.2 Supervisi Kepada Guru dan Tenaga Kependidikan Berkelanjutan</v>
      </c>
      <c r="D19" s="774"/>
      <c r="E19" s="774"/>
      <c r="F19" s="774"/>
      <c r="G19" s="775" t="s">
        <v>294</v>
      </c>
      <c r="H19" s="776"/>
      <c r="I19" s="776"/>
      <c r="J19" s="774" t="str">
        <f t="shared" si="1"/>
        <v>Laporan PKKS</v>
      </c>
      <c r="K19" s="774"/>
      <c r="L19" s="118"/>
    </row>
    <row r="20" spans="2:12" s="13" customFormat="1" ht="63" customHeight="1">
      <c r="B20" s="95" t="str">
        <f>RENCANA!B26&amp;""</f>
        <v/>
      </c>
      <c r="C20" s="774" t="str">
        <f>RENCANA!F26&amp;""</f>
        <v>2.3 Pengawasan dan Evaluasi</v>
      </c>
      <c r="D20" s="774"/>
      <c r="E20" s="774"/>
      <c r="F20" s="774"/>
      <c r="G20" s="775" t="s">
        <v>295</v>
      </c>
      <c r="H20" s="776"/>
      <c r="I20" s="776"/>
      <c r="J20" s="774" t="str">
        <f t="shared" si="1"/>
        <v>Laporan PKKS</v>
      </c>
      <c r="K20" s="774"/>
      <c r="L20" s="118"/>
    </row>
    <row r="21" spans="2:12" s="13" customFormat="1" ht="128.25" customHeight="1">
      <c r="B21" s="95" t="str">
        <f>RENCANA!B29&amp;""</f>
        <v/>
      </c>
      <c r="C21" s="774" t="str">
        <f>RENCANA!F29&amp;""</f>
        <v xml:space="preserve">2.4 Pelaksanaan Program Pengembangan Kewirausahaan </v>
      </c>
      <c r="D21" s="774"/>
      <c r="E21" s="774"/>
      <c r="F21" s="774"/>
      <c r="G21" s="774" t="s">
        <v>297</v>
      </c>
      <c r="H21" s="774"/>
      <c r="I21" s="774"/>
      <c r="J21" s="774" t="str">
        <f t="shared" si="1"/>
        <v>Laporan PKKS</v>
      </c>
      <c r="K21" s="774"/>
      <c r="L21" s="119"/>
    </row>
    <row r="22" spans="2:12" s="13" customFormat="1" ht="63" customHeight="1">
      <c r="B22" s="95" t="str">
        <f>RENCANA!B32&amp;""</f>
        <v/>
      </c>
      <c r="C22" s="774" t="str">
        <f>RENCANA!F32&amp;""</f>
        <v>2.5 Peningkatan kompetensi, mutu dan jenjang karir guru</v>
      </c>
      <c r="D22" s="774"/>
      <c r="E22" s="774"/>
      <c r="F22" s="774"/>
      <c r="G22" s="779" t="s">
        <v>296</v>
      </c>
      <c r="H22" s="779"/>
      <c r="I22" s="779"/>
      <c r="J22" s="774" t="s">
        <v>298</v>
      </c>
      <c r="K22" s="774"/>
      <c r="L22" s="120">
        <v>3</v>
      </c>
    </row>
    <row r="23" spans="2:12" s="13" customFormat="1" ht="12.75">
      <c r="B23" s="778" t="s">
        <v>17</v>
      </c>
      <c r="C23" s="778"/>
      <c r="D23" s="778"/>
      <c r="E23" s="778"/>
      <c r="F23" s="778"/>
      <c r="G23" s="778"/>
      <c r="H23" s="778"/>
      <c r="I23" s="778"/>
      <c r="J23" s="778"/>
      <c r="K23" s="778"/>
      <c r="L23" s="778"/>
    </row>
    <row r="24" spans="2:12" s="13" customFormat="1" ht="27.75" customHeight="1">
      <c r="B24" s="95" t="str">
        <f>RENCANA!B36&amp;""</f>
        <v>1</v>
      </c>
      <c r="C24" s="777" t="str">
        <f>RENCANA!F36&amp;""</f>
        <v>1.1 Mengikuti kegiatan di MKKS sebagai Pengurus</v>
      </c>
      <c r="D24" s="777"/>
      <c r="E24" s="777"/>
      <c r="F24" s="777"/>
      <c r="G24" s="774" t="s">
        <v>239</v>
      </c>
      <c r="H24" s="774"/>
      <c r="I24" s="774"/>
      <c r="J24" s="774" t="s">
        <v>240</v>
      </c>
      <c r="K24" s="774"/>
      <c r="L24" s="120">
        <v>0.75</v>
      </c>
    </row>
    <row r="25" spans="2:12" s="13" customFormat="1" ht="28.5" customHeight="1">
      <c r="B25" s="95" t="str">
        <f>RENCANA!B39&amp;""</f>
        <v>2</v>
      </c>
      <c r="C25" s="777" t="str">
        <f>RENCANA!F39&amp;""</f>
        <v>2.1 Mengikuti kegiatan Seminar sebagai Peserta dan atau Nara Sumber</v>
      </c>
      <c r="D25" s="777"/>
      <c r="E25" s="777"/>
      <c r="F25" s="777"/>
      <c r="G25" s="774" t="s">
        <v>239</v>
      </c>
      <c r="H25" s="774"/>
      <c r="I25" s="774"/>
      <c r="J25" s="774" t="s">
        <v>241</v>
      </c>
      <c r="K25" s="774"/>
      <c r="L25" s="120">
        <v>2</v>
      </c>
    </row>
    <row r="26" spans="2:12" s="13" customFormat="1">
      <c r="B26" s="95"/>
      <c r="C26" s="794" t="s">
        <v>242</v>
      </c>
      <c r="D26" s="795"/>
      <c r="E26" s="795"/>
      <c r="F26" s="795"/>
      <c r="G26" s="796"/>
      <c r="H26" s="796"/>
      <c r="I26" s="796"/>
      <c r="J26" s="796"/>
      <c r="K26" s="797"/>
      <c r="L26" s="308">
        <f>SUM(L16:L21,L24:L25)</f>
        <v>17.625</v>
      </c>
    </row>
    <row r="27" spans="2:12" s="13" customFormat="1" ht="12.75">
      <c r="B27" s="114"/>
      <c r="C27" s="115"/>
      <c r="D27" s="115"/>
      <c r="E27" s="115"/>
      <c r="F27" s="115"/>
      <c r="G27" s="115"/>
      <c r="H27" s="115"/>
      <c r="I27" s="115"/>
      <c r="J27" s="115"/>
      <c r="K27" s="115"/>
      <c r="L27" s="115"/>
    </row>
    <row r="28" spans="2:12" s="13" customFormat="1" ht="12.75">
      <c r="B28" s="45"/>
      <c r="C28" s="45"/>
      <c r="D28" s="45"/>
      <c r="E28" s="45"/>
      <c r="F28" s="45"/>
      <c r="G28" s="45"/>
      <c r="H28" s="792" t="str">
        <f>REVIEW!N45&amp;""</f>
        <v>Kota Magelang, 01 Juli 2021</v>
      </c>
      <c r="I28" s="792"/>
      <c r="J28" s="792"/>
      <c r="K28" s="792"/>
      <c r="L28" s="45"/>
    </row>
    <row r="29" spans="2:12" s="13" customFormat="1" ht="12.75">
      <c r="B29" s="45"/>
      <c r="C29" s="45"/>
      <c r="D29" s="45"/>
      <c r="E29" s="45"/>
      <c r="F29" s="45"/>
      <c r="G29" s="45"/>
      <c r="H29" s="792" t="s">
        <v>86</v>
      </c>
      <c r="I29" s="792"/>
      <c r="J29" s="792"/>
      <c r="K29" s="792"/>
      <c r="L29" s="45"/>
    </row>
    <row r="30" spans="2:12" s="13" customFormat="1" ht="12.75">
      <c r="B30" s="45"/>
      <c r="C30" s="45"/>
      <c r="D30" s="45"/>
      <c r="E30" s="45"/>
      <c r="F30" s="45"/>
      <c r="G30" s="45"/>
      <c r="H30" s="45"/>
      <c r="I30" s="45"/>
      <c r="J30" s="45"/>
      <c r="K30" s="45"/>
      <c r="L30" s="45"/>
    </row>
    <row r="31" spans="2:12" s="13" customFormat="1" ht="12.75">
      <c r="B31" s="45"/>
      <c r="C31" s="45"/>
      <c r="D31" s="45"/>
      <c r="E31" s="45"/>
      <c r="F31" s="45"/>
      <c r="G31" s="45"/>
      <c r="H31" s="45"/>
      <c r="I31" s="45"/>
      <c r="J31" s="45"/>
      <c r="K31" s="45"/>
      <c r="L31" s="45"/>
    </row>
    <row r="32" spans="2:12" s="13" customFormat="1" ht="12.75">
      <c r="B32" s="45"/>
      <c r="C32" s="45"/>
      <c r="D32" s="45"/>
      <c r="E32" s="45"/>
      <c r="F32" s="45"/>
      <c r="G32" s="45"/>
      <c r="H32" s="793" t="str">
        <f>E7&amp;""</f>
        <v>MUH. NURSAHID, S.Pd.</v>
      </c>
      <c r="I32" s="793"/>
      <c r="J32" s="793"/>
      <c r="K32" s="793"/>
      <c r="L32" s="45"/>
    </row>
    <row r="33" spans="2:12" s="13" customFormat="1" ht="12.75">
      <c r="B33" s="45"/>
      <c r="C33" s="45"/>
      <c r="D33" s="45"/>
      <c r="E33" s="45"/>
      <c r="F33" s="45"/>
      <c r="G33" s="45"/>
      <c r="H33" s="792" t="str">
        <f>"NIP. "&amp;E8&amp;""</f>
        <v>NIP. 196907272002121002</v>
      </c>
      <c r="I33" s="792"/>
      <c r="J33" s="792"/>
      <c r="K33" s="792"/>
      <c r="L33" s="45"/>
    </row>
    <row r="34" spans="2:12" s="13" customFormat="1" ht="12.75">
      <c r="B34" s="45"/>
      <c r="C34" s="45"/>
      <c r="D34" s="45"/>
      <c r="E34" s="45"/>
      <c r="F34" s="45"/>
      <c r="G34" s="45"/>
      <c r="H34" s="45"/>
      <c r="I34" s="45"/>
      <c r="J34" s="45"/>
      <c r="K34" s="45"/>
      <c r="L34" s="45"/>
    </row>
  </sheetData>
  <sheetProtection sheet="1" objects="1" scenarios="1"/>
  <protectedRanges>
    <protectedRange sqref="G24:K25" name="Range3"/>
    <protectedRange sqref="L22 L24:L25" name="Range1"/>
    <protectedRange sqref="G16:I22 G24:I25 J16 J22" name="Range2"/>
  </protectedRanges>
  <mergeCells count="56">
    <mergeCell ref="H33:K33"/>
    <mergeCell ref="C14:F14"/>
    <mergeCell ref="B9:C9"/>
    <mergeCell ref="B10:C10"/>
    <mergeCell ref="B11:C11"/>
    <mergeCell ref="E11:G11"/>
    <mergeCell ref="G13:I13"/>
    <mergeCell ref="B12:C12"/>
    <mergeCell ref="E12:L12"/>
    <mergeCell ref="C13:F13"/>
    <mergeCell ref="C20:F20"/>
    <mergeCell ref="G20:I20"/>
    <mergeCell ref="J20:K20"/>
    <mergeCell ref="J10:L10"/>
    <mergeCell ref="E10:G10"/>
    <mergeCell ref="B15:K15"/>
    <mergeCell ref="H28:K28"/>
    <mergeCell ref="H29:K29"/>
    <mergeCell ref="H32:K32"/>
    <mergeCell ref="C17:F17"/>
    <mergeCell ref="G19:I19"/>
    <mergeCell ref="G21:I21"/>
    <mergeCell ref="J18:K18"/>
    <mergeCell ref="J19:K19"/>
    <mergeCell ref="C18:F18"/>
    <mergeCell ref="C26:K26"/>
    <mergeCell ref="C19:F19"/>
    <mergeCell ref="G25:I25"/>
    <mergeCell ref="J25:K25"/>
    <mergeCell ref="G24:I24"/>
    <mergeCell ref="C21:F21"/>
    <mergeCell ref="C24:F24"/>
    <mergeCell ref="B2:L2"/>
    <mergeCell ref="B6:G6"/>
    <mergeCell ref="H6:L6"/>
    <mergeCell ref="J11:L11"/>
    <mergeCell ref="B3:L3"/>
    <mergeCell ref="B5:E5"/>
    <mergeCell ref="J13:K13"/>
    <mergeCell ref="B7:C7"/>
    <mergeCell ref="B8:C8"/>
    <mergeCell ref="J14:K14"/>
    <mergeCell ref="J16:K16"/>
    <mergeCell ref="G14:I14"/>
    <mergeCell ref="G16:I16"/>
    <mergeCell ref="C16:F16"/>
    <mergeCell ref="J17:K17"/>
    <mergeCell ref="G17:I17"/>
    <mergeCell ref="C25:F25"/>
    <mergeCell ref="B23:L23"/>
    <mergeCell ref="J24:K24"/>
    <mergeCell ref="J21:K21"/>
    <mergeCell ref="G18:I18"/>
    <mergeCell ref="C22:F22"/>
    <mergeCell ref="G22:I22"/>
    <mergeCell ref="J22:K22"/>
  </mergeCells>
  <hyperlinks>
    <hyperlink ref="M1" location="HOME!A1" display="HOME" xr:uid="{00000000-0004-0000-0500-000000000000}"/>
    <hyperlink ref="A1" location="SASARAN!A1" display="◄" xr:uid="{00000000-0004-0000-0500-000001000000}"/>
  </hyperlinks>
  <printOptions horizontalCentered="1"/>
  <pageMargins left="0.59055118110236227" right="0.59055118110236227" top="0.78740157480314965" bottom="0.74803149606299213" header="0.31496062992125984" footer="0.31496062992125984"/>
  <pageSetup paperSize="9" scale="7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63"/>
  <sheetViews>
    <sheetView showGridLines="0" zoomScale="80" zoomScaleNormal="80" zoomScaleSheetLayoutView="70" workbookViewId="0">
      <pane xSplit="2" ySplit="5" topLeftCell="C39" activePane="bottomRight" state="frozen"/>
      <selection pane="topRight" activeCell="C1" sqref="C1"/>
      <selection pane="bottomLeft" activeCell="A6" sqref="A6"/>
      <selection pane="bottomRight" activeCell="T1" sqref="T1"/>
    </sheetView>
  </sheetViews>
  <sheetFormatPr defaultColWidth="8.7109375" defaultRowHeight="12.75"/>
  <cols>
    <col min="1" max="1" width="5.85546875" style="376" customWidth="1"/>
    <col min="2" max="2" width="5.42578125" style="376" customWidth="1"/>
    <col min="3" max="3" width="17.85546875" style="376" customWidth="1"/>
    <col min="4" max="4" width="2.85546875" style="376" customWidth="1"/>
    <col min="5" max="5" width="22.28515625" style="376" customWidth="1"/>
    <col min="6" max="6" width="13.5703125" style="376" customWidth="1"/>
    <col min="7" max="8" width="14.28515625" style="376" customWidth="1"/>
    <col min="9" max="9" width="10.5703125" style="376" customWidth="1"/>
    <col min="10" max="10" width="12.42578125" style="376" customWidth="1"/>
    <col min="11" max="11" width="11" style="376" customWidth="1"/>
    <col min="12" max="12" width="12.140625" style="376" customWidth="1"/>
    <col min="13" max="13" width="10" style="376" customWidth="1"/>
    <col min="14" max="14" width="5.85546875" style="376" hidden="1" customWidth="1"/>
    <col min="15" max="15" width="7.42578125" style="376" customWidth="1"/>
    <col min="16" max="16" width="0.140625" style="377" hidden="1" customWidth="1"/>
    <col min="17" max="17" width="8.28515625" style="376" customWidth="1"/>
    <col min="18" max="18" width="13.85546875" style="376" customWidth="1"/>
    <col min="19" max="19" width="13.140625" style="376" customWidth="1"/>
    <col min="20" max="20" width="10.42578125" style="376" customWidth="1"/>
    <col min="21" max="21" width="15.85546875" style="376" hidden="1" customWidth="1"/>
    <col min="22" max="22" width="35.42578125" style="376" hidden="1" customWidth="1"/>
    <col min="23" max="23" width="25.42578125" style="376" hidden="1" customWidth="1"/>
    <col min="24" max="24" width="18.140625" style="376" hidden="1" customWidth="1"/>
    <col min="25" max="25" width="6.85546875" style="376" hidden="1" customWidth="1"/>
    <col min="26" max="26" width="6.140625" style="376" hidden="1" customWidth="1"/>
    <col min="27" max="31" width="7.7109375" style="376" hidden="1" customWidth="1"/>
    <col min="32" max="32" width="10.5703125" style="376" hidden="1" customWidth="1"/>
    <col min="33" max="34" width="8.7109375" style="376" hidden="1" customWidth="1"/>
    <col min="35" max="36" width="14.42578125" style="376" hidden="1" customWidth="1"/>
    <col min="37" max="251" width="14.42578125" style="376" customWidth="1"/>
    <col min="252" max="252" width="5.42578125" style="376" customWidth="1"/>
    <col min="253" max="253" width="19.140625" style="376" customWidth="1"/>
    <col min="254" max="254" width="2.85546875" style="376" customWidth="1"/>
    <col min="255" max="255" width="30.140625" style="376" customWidth="1"/>
    <col min="256" max="16384" width="8.7109375" style="376"/>
  </cols>
  <sheetData>
    <row r="1" spans="1:256" ht="29.25" customHeight="1">
      <c r="A1" s="289" t="s">
        <v>227</v>
      </c>
      <c r="T1" s="128" t="s">
        <v>222</v>
      </c>
    </row>
    <row r="2" spans="1:256">
      <c r="B2" s="378"/>
      <c r="C2" s="849"/>
      <c r="D2" s="850"/>
      <c r="E2" s="850"/>
      <c r="F2" s="850"/>
      <c r="G2" s="850"/>
      <c r="H2" s="850"/>
      <c r="I2" s="850"/>
      <c r="J2" s="850"/>
      <c r="K2" s="850"/>
      <c r="L2" s="850"/>
      <c r="M2" s="850"/>
      <c r="N2" s="850"/>
      <c r="O2" s="850"/>
      <c r="P2" s="850"/>
      <c r="Q2" s="850"/>
      <c r="R2" s="850"/>
      <c r="S2" s="850"/>
    </row>
    <row r="3" spans="1:256" ht="18.75">
      <c r="B3" s="378"/>
      <c r="C3" s="851" t="s">
        <v>94</v>
      </c>
      <c r="D3" s="852"/>
      <c r="E3" s="852"/>
      <c r="F3" s="852"/>
      <c r="G3" s="852"/>
      <c r="H3" s="852"/>
      <c r="I3" s="852"/>
      <c r="J3" s="852"/>
      <c r="K3" s="852"/>
      <c r="L3" s="852"/>
      <c r="M3" s="852"/>
      <c r="N3" s="852"/>
      <c r="O3" s="852"/>
      <c r="P3" s="852"/>
      <c r="Q3" s="852"/>
      <c r="R3" s="852"/>
      <c r="S3" s="852"/>
    </row>
    <row r="4" spans="1:256">
      <c r="B4" s="378"/>
      <c r="C4" s="849"/>
      <c r="D4" s="849"/>
      <c r="E4" s="849"/>
      <c r="F4" s="849"/>
      <c r="G4" s="849"/>
      <c r="H4" s="849"/>
      <c r="I4" s="849"/>
      <c r="J4" s="849"/>
      <c r="K4" s="849"/>
      <c r="L4" s="849"/>
      <c r="M4" s="849"/>
      <c r="N4" s="849"/>
      <c r="O4" s="849"/>
      <c r="P4" s="849"/>
      <c r="Q4" s="849"/>
      <c r="R4" s="849"/>
      <c r="S4" s="849"/>
    </row>
    <row r="5" spans="1:256" s="379" customFormat="1" ht="27.75" customHeight="1">
      <c r="B5" s="853" t="str">
        <f>RENCANA!B4</f>
        <v>KANTOR WILAYAH KEMENTERIAN AGAMA PROVINSI JAWA TENGAH PROVINSI JAWA TENGAH</v>
      </c>
      <c r="C5" s="853"/>
      <c r="D5" s="853"/>
      <c r="E5" s="853"/>
      <c r="F5" s="380"/>
      <c r="G5" s="380"/>
      <c r="H5" s="380"/>
      <c r="I5" s="380"/>
      <c r="J5" s="381" t="str">
        <f>RENCANA!I4&amp;""</f>
        <v>PERIODE PENILAIAN</v>
      </c>
      <c r="K5" s="381"/>
      <c r="L5" s="381" t="str">
        <f>RENCANA!K4&amp;""</f>
        <v>01 JULI 2021 s.d. 31 DESEMBER 2021</v>
      </c>
      <c r="M5" s="380"/>
      <c r="N5" s="380"/>
      <c r="O5" s="380"/>
      <c r="P5" s="382"/>
      <c r="Q5" s="380"/>
      <c r="R5" s="380"/>
      <c r="S5" s="380"/>
      <c r="U5" s="383" t="s">
        <v>44</v>
      </c>
      <c r="V5" s="383" t="s">
        <v>45</v>
      </c>
      <c r="W5" s="384"/>
      <c r="X5" s="384"/>
    </row>
    <row r="6" spans="1:256">
      <c r="B6" s="385"/>
      <c r="C6" s="868" t="s">
        <v>0</v>
      </c>
      <c r="D6" s="868"/>
      <c r="E6" s="868"/>
      <c r="F6" s="868"/>
      <c r="G6" s="868"/>
      <c r="H6" s="868"/>
      <c r="I6" s="870"/>
      <c r="J6" s="867" t="s">
        <v>1</v>
      </c>
      <c r="K6" s="868"/>
      <c r="L6" s="868"/>
      <c r="M6" s="868"/>
      <c r="N6" s="868"/>
      <c r="O6" s="868"/>
      <c r="P6" s="868"/>
      <c r="Q6" s="868"/>
      <c r="R6" s="868"/>
      <c r="S6" s="869"/>
      <c r="U6" s="386" t="s">
        <v>46</v>
      </c>
      <c r="V6" s="387">
        <v>16</v>
      </c>
      <c r="W6" s="388"/>
      <c r="X6" s="388"/>
    </row>
    <row r="7" spans="1:256">
      <c r="B7" s="389"/>
      <c r="C7" s="390" t="s">
        <v>2</v>
      </c>
      <c r="D7" s="391"/>
      <c r="E7" s="865" t="str">
        <f>RENCANA!E6&amp;""</f>
        <v>MUH. NURSAHID, S.Pd.</v>
      </c>
      <c r="F7" s="806"/>
      <c r="G7" s="806"/>
      <c r="H7" s="806"/>
      <c r="I7" s="866"/>
      <c r="J7" s="392" t="s">
        <v>2</v>
      </c>
      <c r="K7" s="390"/>
      <c r="L7" s="805" t="str">
        <f>RENCANA!K6&amp;""</f>
        <v>Drs. H. SOFIA NUR, M.Pd.</v>
      </c>
      <c r="M7" s="806"/>
      <c r="N7" s="806"/>
      <c r="O7" s="806"/>
      <c r="P7" s="806"/>
      <c r="Q7" s="806"/>
      <c r="R7" s="806"/>
      <c r="S7" s="807"/>
      <c r="U7" s="386" t="s">
        <v>47</v>
      </c>
      <c r="V7" s="387">
        <v>13</v>
      </c>
      <c r="W7" s="388"/>
      <c r="X7" s="388"/>
    </row>
    <row r="8" spans="1:256">
      <c r="B8" s="389"/>
      <c r="C8" s="390" t="s">
        <v>4</v>
      </c>
      <c r="D8" s="391"/>
      <c r="E8" s="865" t="str">
        <f>RENCANA!E7&amp;""</f>
        <v>196907272002121002</v>
      </c>
      <c r="F8" s="806"/>
      <c r="G8" s="806"/>
      <c r="H8" s="806"/>
      <c r="I8" s="866"/>
      <c r="J8" s="392" t="s">
        <v>4</v>
      </c>
      <c r="K8" s="390"/>
      <c r="L8" s="805" t="str">
        <f>RENCANA!K7&amp;""</f>
        <v>196609171992031001</v>
      </c>
      <c r="M8" s="806"/>
      <c r="N8" s="806"/>
      <c r="O8" s="806"/>
      <c r="P8" s="806"/>
      <c r="Q8" s="806"/>
      <c r="R8" s="806"/>
      <c r="S8" s="807"/>
      <c r="U8" s="386" t="s">
        <v>48</v>
      </c>
      <c r="V8" s="387">
        <v>8</v>
      </c>
      <c r="W8" s="388"/>
      <c r="X8" s="388"/>
    </row>
    <row r="9" spans="1:256">
      <c r="B9" s="389"/>
      <c r="C9" s="390" t="s">
        <v>5</v>
      </c>
      <c r="D9" s="391"/>
      <c r="E9" s="865" t="str">
        <f>RENCANA!E8&amp;""</f>
        <v>PEMBINA IV.a TMT : 01-10-2014</v>
      </c>
      <c r="F9" s="806"/>
      <c r="G9" s="806"/>
      <c r="H9" s="806"/>
      <c r="I9" s="866"/>
      <c r="J9" s="392" t="s">
        <v>5</v>
      </c>
      <c r="K9" s="390"/>
      <c r="L9" s="805" t="str">
        <f>RENCANA!K8&amp;""</f>
        <v>PEMBINA TK. I ( IV/b ) TMT : 01-04-2020</v>
      </c>
      <c r="M9" s="806"/>
      <c r="N9" s="806"/>
      <c r="O9" s="806"/>
      <c r="P9" s="806"/>
      <c r="Q9" s="806"/>
      <c r="R9" s="806"/>
      <c r="S9" s="807"/>
      <c r="U9" s="386" t="s">
        <v>49</v>
      </c>
      <c r="V9" s="387">
        <v>3</v>
      </c>
      <c r="W9" s="388"/>
      <c r="X9" s="388"/>
    </row>
    <row r="10" spans="1:256">
      <c r="B10" s="389"/>
      <c r="C10" s="393" t="s">
        <v>6</v>
      </c>
      <c r="D10" s="394"/>
      <c r="E10" s="865" t="str">
        <f>RENCANA!E9&amp;""</f>
        <v>KEPALA MADRASAH</v>
      </c>
      <c r="F10" s="806"/>
      <c r="G10" s="806"/>
      <c r="H10" s="806"/>
      <c r="I10" s="866"/>
      <c r="J10" s="395" t="s">
        <v>6</v>
      </c>
      <c r="K10" s="393"/>
      <c r="L10" s="805" t="str">
        <f>RENCANA!K9&amp;""</f>
        <v xml:space="preserve">KEPALA KANTOR </v>
      </c>
      <c r="M10" s="806"/>
      <c r="N10" s="806"/>
      <c r="O10" s="806"/>
      <c r="P10" s="806"/>
      <c r="Q10" s="806"/>
      <c r="R10" s="806"/>
      <c r="S10" s="807"/>
      <c r="U10" s="386" t="s">
        <v>50</v>
      </c>
      <c r="V10" s="387">
        <v>1</v>
      </c>
      <c r="W10" s="388"/>
      <c r="X10" s="388"/>
    </row>
    <row r="11" spans="1:256" ht="27.75" customHeight="1">
      <c r="B11" s="389"/>
      <c r="C11" s="393" t="s">
        <v>7</v>
      </c>
      <c r="D11" s="394"/>
      <c r="E11" s="865" t="str">
        <f>RENCANA!E10&amp;""</f>
        <v>MTs NEGERI KOTA MAGELANG PROVINSI JAWA TENGAH</v>
      </c>
      <c r="F11" s="806"/>
      <c r="G11" s="806"/>
      <c r="H11" s="806"/>
      <c r="I11" s="866"/>
      <c r="J11" s="396" t="s">
        <v>7</v>
      </c>
      <c r="K11" s="397"/>
      <c r="L11" s="808" t="str">
        <f>RENCANA!K10&amp;""</f>
        <v>KEPALA KANTOR KEMENTERIAN AGAMA KOTA MAGELANG PROVINSI JAWA TENGAH</v>
      </c>
      <c r="M11" s="809"/>
      <c r="N11" s="809"/>
      <c r="O11" s="809"/>
      <c r="P11" s="809"/>
      <c r="Q11" s="809"/>
      <c r="R11" s="809"/>
      <c r="S11" s="810"/>
    </row>
    <row r="12" spans="1:256" ht="33" customHeight="1">
      <c r="B12" s="398" t="s">
        <v>8</v>
      </c>
      <c r="C12" s="854" t="s">
        <v>51</v>
      </c>
      <c r="D12" s="855"/>
      <c r="E12" s="399" t="s">
        <v>9</v>
      </c>
      <c r="F12" s="400" t="s">
        <v>37</v>
      </c>
      <c r="G12" s="856" t="s">
        <v>10</v>
      </c>
      <c r="H12" s="857"/>
      <c r="I12" s="401" t="s">
        <v>52</v>
      </c>
      <c r="J12" s="399" t="s">
        <v>53</v>
      </c>
      <c r="K12" s="399" t="s">
        <v>54</v>
      </c>
      <c r="L12" s="399" t="s">
        <v>55</v>
      </c>
      <c r="M12" s="399" t="s">
        <v>56</v>
      </c>
      <c r="N12" s="402"/>
      <c r="O12" s="858" t="s">
        <v>57</v>
      </c>
      <c r="P12" s="859"/>
      <c r="Q12" s="860"/>
      <c r="R12" s="861" t="s">
        <v>58</v>
      </c>
      <c r="S12" s="861" t="s">
        <v>20</v>
      </c>
      <c r="T12" s="403"/>
      <c r="U12" s="403"/>
      <c r="V12" s="403"/>
      <c r="W12" s="403"/>
      <c r="X12" s="403"/>
      <c r="Y12" s="403"/>
      <c r="Z12" s="403"/>
      <c r="AA12" s="403"/>
      <c r="AB12" s="403"/>
      <c r="AC12" s="403"/>
      <c r="AD12" s="403"/>
      <c r="AE12" s="403"/>
      <c r="AF12" s="403"/>
      <c r="AG12" s="403"/>
      <c r="AH12" s="403"/>
      <c r="AI12" s="403"/>
      <c r="AJ12" s="403"/>
      <c r="AK12" s="403"/>
      <c r="AL12" s="403"/>
      <c r="AM12" s="403"/>
      <c r="AN12" s="403"/>
      <c r="AO12" s="403"/>
      <c r="AP12" s="403"/>
      <c r="AQ12" s="403"/>
      <c r="AR12" s="403"/>
      <c r="AS12" s="403"/>
      <c r="AT12" s="403"/>
      <c r="AU12" s="403"/>
      <c r="AV12" s="403"/>
      <c r="AW12" s="403"/>
      <c r="AX12" s="403"/>
      <c r="AY12" s="403"/>
      <c r="AZ12" s="403"/>
      <c r="BA12" s="403"/>
      <c r="BB12" s="403"/>
      <c r="BC12" s="403"/>
      <c r="BD12" s="403"/>
      <c r="BE12" s="403"/>
      <c r="BF12" s="403"/>
      <c r="BG12" s="403"/>
      <c r="BH12" s="403"/>
      <c r="BI12" s="403"/>
      <c r="BJ12" s="403"/>
      <c r="BK12" s="403"/>
      <c r="BL12" s="403"/>
      <c r="BM12" s="403"/>
      <c r="BN12" s="403"/>
      <c r="BO12" s="403"/>
      <c r="BP12" s="403"/>
      <c r="BQ12" s="403"/>
      <c r="BR12" s="403"/>
      <c r="BS12" s="403"/>
      <c r="BT12" s="403"/>
      <c r="BU12" s="403"/>
      <c r="BV12" s="403"/>
      <c r="BW12" s="403"/>
      <c r="BX12" s="403"/>
      <c r="BY12" s="403"/>
      <c r="BZ12" s="403"/>
      <c r="CA12" s="403"/>
      <c r="CB12" s="403"/>
      <c r="CC12" s="403"/>
      <c r="CD12" s="403"/>
      <c r="CE12" s="403"/>
      <c r="CF12" s="403"/>
      <c r="CG12" s="403"/>
      <c r="CH12" s="403"/>
      <c r="CI12" s="403"/>
      <c r="CJ12" s="403"/>
      <c r="CK12" s="403"/>
      <c r="CL12" s="403"/>
      <c r="CM12" s="403"/>
      <c r="CN12" s="403"/>
      <c r="CO12" s="403"/>
      <c r="CP12" s="403"/>
      <c r="CQ12" s="403"/>
      <c r="CR12" s="403"/>
      <c r="CS12" s="403"/>
      <c r="CT12" s="403"/>
      <c r="CU12" s="403"/>
      <c r="CV12" s="403"/>
      <c r="CW12" s="403"/>
      <c r="CX12" s="403"/>
      <c r="CY12" s="403"/>
      <c r="CZ12" s="403"/>
      <c r="DA12" s="403"/>
      <c r="DB12" s="403"/>
      <c r="DC12" s="403"/>
      <c r="DD12" s="403"/>
      <c r="DE12" s="403"/>
      <c r="DF12" s="403"/>
      <c r="DG12" s="403"/>
      <c r="DH12" s="403"/>
      <c r="DI12" s="403"/>
      <c r="DJ12" s="403"/>
      <c r="DK12" s="403"/>
      <c r="DL12" s="403"/>
      <c r="DM12" s="403"/>
      <c r="DN12" s="403"/>
      <c r="DO12" s="403"/>
      <c r="DP12" s="403"/>
      <c r="DQ12" s="403"/>
      <c r="DR12" s="403"/>
      <c r="DS12" s="403"/>
      <c r="DT12" s="403"/>
      <c r="DU12" s="403"/>
      <c r="DV12" s="403"/>
      <c r="DW12" s="403"/>
      <c r="DX12" s="403"/>
      <c r="DY12" s="403"/>
      <c r="DZ12" s="403"/>
      <c r="EA12" s="403"/>
      <c r="EB12" s="403"/>
      <c r="EC12" s="403"/>
      <c r="ED12" s="403"/>
      <c r="EE12" s="403"/>
      <c r="EF12" s="403"/>
      <c r="EG12" s="403"/>
      <c r="EH12" s="403"/>
      <c r="EI12" s="403"/>
      <c r="EJ12" s="403"/>
      <c r="EK12" s="403"/>
      <c r="EL12" s="403"/>
      <c r="EM12" s="403"/>
      <c r="EN12" s="403"/>
      <c r="EO12" s="403"/>
      <c r="EP12" s="403"/>
      <c r="EQ12" s="403"/>
      <c r="ER12" s="403"/>
      <c r="ES12" s="403"/>
      <c r="ET12" s="403"/>
      <c r="EU12" s="403"/>
      <c r="EV12" s="403"/>
      <c r="EW12" s="403"/>
      <c r="EX12" s="403"/>
      <c r="EY12" s="403"/>
      <c r="EZ12" s="403"/>
      <c r="FA12" s="403"/>
      <c r="FB12" s="403"/>
      <c r="FC12" s="403"/>
      <c r="FD12" s="403"/>
      <c r="FE12" s="403"/>
      <c r="FF12" s="403"/>
      <c r="FG12" s="403"/>
      <c r="FH12" s="403"/>
      <c r="FI12" s="403"/>
      <c r="FJ12" s="403"/>
      <c r="FK12" s="403"/>
      <c r="FL12" s="403"/>
      <c r="FM12" s="403"/>
      <c r="FN12" s="403"/>
      <c r="FO12" s="403"/>
      <c r="FP12" s="403"/>
      <c r="FQ12" s="403"/>
      <c r="FR12" s="403"/>
      <c r="FS12" s="403"/>
      <c r="FT12" s="403"/>
      <c r="FU12" s="403"/>
      <c r="FV12" s="403"/>
      <c r="FW12" s="403"/>
      <c r="FX12" s="403"/>
      <c r="FY12" s="403"/>
      <c r="FZ12" s="403"/>
      <c r="GA12" s="403"/>
      <c r="GB12" s="403"/>
      <c r="GC12" s="403"/>
      <c r="GD12" s="403"/>
      <c r="GE12" s="403"/>
      <c r="GF12" s="403"/>
      <c r="GG12" s="403"/>
      <c r="GH12" s="403"/>
      <c r="GI12" s="403"/>
      <c r="GJ12" s="403"/>
      <c r="GK12" s="403"/>
      <c r="GL12" s="403"/>
      <c r="GM12" s="403"/>
      <c r="GN12" s="403"/>
      <c r="GO12" s="403"/>
      <c r="GP12" s="403"/>
      <c r="GQ12" s="403"/>
      <c r="GR12" s="403"/>
      <c r="GS12" s="403"/>
      <c r="GT12" s="403"/>
      <c r="GU12" s="403"/>
      <c r="GV12" s="403"/>
      <c r="GW12" s="403"/>
      <c r="GX12" s="403"/>
      <c r="GY12" s="403"/>
      <c r="GZ12" s="403"/>
      <c r="HA12" s="403"/>
      <c r="HB12" s="403"/>
      <c r="HC12" s="403"/>
      <c r="HD12" s="403"/>
      <c r="HE12" s="403"/>
      <c r="HF12" s="403"/>
      <c r="HG12" s="403"/>
      <c r="HH12" s="403"/>
      <c r="HI12" s="403"/>
      <c r="HJ12" s="403"/>
      <c r="HK12" s="403"/>
      <c r="HL12" s="403"/>
      <c r="HM12" s="403"/>
      <c r="HN12" s="403"/>
      <c r="HO12" s="403"/>
      <c r="HP12" s="403"/>
      <c r="HQ12" s="403"/>
      <c r="HR12" s="403"/>
      <c r="HS12" s="403"/>
      <c r="HT12" s="403"/>
      <c r="HU12" s="403"/>
      <c r="HV12" s="403"/>
      <c r="HW12" s="403"/>
      <c r="HX12" s="403"/>
      <c r="HY12" s="403"/>
      <c r="HZ12" s="403"/>
      <c r="IA12" s="403"/>
      <c r="IB12" s="403"/>
      <c r="IC12" s="403"/>
      <c r="ID12" s="403"/>
      <c r="IE12" s="403"/>
      <c r="IF12" s="403"/>
      <c r="IG12" s="403"/>
      <c r="IH12" s="403"/>
      <c r="II12" s="403"/>
      <c r="IJ12" s="403"/>
      <c r="IK12" s="403"/>
      <c r="IL12" s="403"/>
      <c r="IM12" s="403"/>
      <c r="IN12" s="403"/>
      <c r="IO12" s="403"/>
      <c r="IP12" s="403"/>
      <c r="IQ12" s="403"/>
      <c r="IR12" s="403"/>
      <c r="IS12" s="403"/>
      <c r="IT12" s="403"/>
      <c r="IU12" s="403"/>
      <c r="IV12" s="403"/>
    </row>
    <row r="13" spans="1:256">
      <c r="B13" s="404"/>
      <c r="C13" s="404"/>
      <c r="D13" s="405"/>
      <c r="E13" s="406"/>
      <c r="F13" s="407"/>
      <c r="G13" s="407"/>
      <c r="H13" s="407"/>
      <c r="I13" s="408"/>
      <c r="J13" s="409"/>
      <c r="K13" s="409"/>
      <c r="L13" s="409"/>
      <c r="M13" s="409"/>
      <c r="N13" s="409"/>
      <c r="O13" s="863" t="s">
        <v>59</v>
      </c>
      <c r="P13" s="864"/>
      <c r="Q13" s="409" t="s">
        <v>35</v>
      </c>
      <c r="R13" s="862"/>
      <c r="S13" s="862"/>
      <c r="T13" s="410"/>
      <c r="U13" s="410"/>
      <c r="V13" s="410"/>
      <c r="W13" s="410"/>
      <c r="X13" s="410"/>
      <c r="Y13" s="410"/>
      <c r="Z13" s="410"/>
      <c r="AA13" s="410"/>
      <c r="AB13" s="410"/>
      <c r="AC13" s="410"/>
      <c r="AD13" s="410"/>
      <c r="AE13" s="410"/>
      <c r="AF13" s="410"/>
      <c r="AG13" s="410"/>
      <c r="AH13" s="410"/>
      <c r="AI13" s="410"/>
      <c r="AJ13" s="410"/>
      <c r="AK13" s="410"/>
      <c r="AL13" s="410"/>
      <c r="AM13" s="410"/>
      <c r="AN13" s="410"/>
      <c r="AO13" s="410"/>
      <c r="AP13" s="410"/>
      <c r="AQ13" s="410"/>
      <c r="AR13" s="410"/>
      <c r="AS13" s="410"/>
      <c r="AT13" s="410"/>
      <c r="AU13" s="410"/>
      <c r="AV13" s="410"/>
      <c r="AW13" s="410"/>
      <c r="AX13" s="410"/>
      <c r="AY13" s="410"/>
      <c r="AZ13" s="410"/>
      <c r="BA13" s="410"/>
      <c r="BB13" s="410"/>
      <c r="BC13" s="410"/>
      <c r="BD13" s="410"/>
      <c r="BE13" s="410"/>
      <c r="BF13" s="410"/>
      <c r="BG13" s="410"/>
      <c r="BH13" s="410"/>
      <c r="BI13" s="410"/>
      <c r="BJ13" s="410"/>
      <c r="BK13" s="410"/>
      <c r="BL13" s="410"/>
      <c r="BM13" s="410"/>
      <c r="BN13" s="410"/>
      <c r="BO13" s="410"/>
      <c r="BP13" s="410"/>
      <c r="BQ13" s="410"/>
      <c r="BR13" s="410"/>
      <c r="BS13" s="410"/>
      <c r="BT13" s="410"/>
      <c r="BU13" s="410"/>
      <c r="BV13" s="410"/>
      <c r="BW13" s="410"/>
      <c r="BX13" s="410"/>
      <c r="BY13" s="410"/>
      <c r="BZ13" s="410"/>
      <c r="CA13" s="410"/>
      <c r="CB13" s="410"/>
      <c r="CC13" s="410"/>
      <c r="CD13" s="410"/>
      <c r="CE13" s="410"/>
      <c r="CF13" s="410"/>
      <c r="CG13" s="410"/>
      <c r="CH13" s="410"/>
      <c r="CI13" s="410"/>
      <c r="CJ13" s="410"/>
      <c r="CK13" s="410"/>
      <c r="CL13" s="410"/>
      <c r="CM13" s="410"/>
      <c r="CN13" s="410"/>
      <c r="CO13" s="410"/>
      <c r="CP13" s="410"/>
      <c r="CQ13" s="410"/>
      <c r="CR13" s="410"/>
      <c r="CS13" s="410"/>
      <c r="CT13" s="410"/>
      <c r="CU13" s="410"/>
      <c r="CV13" s="410"/>
      <c r="CW13" s="410"/>
      <c r="CX13" s="410"/>
      <c r="CY13" s="410"/>
      <c r="CZ13" s="410"/>
      <c r="DA13" s="410"/>
      <c r="DB13" s="410"/>
      <c r="DC13" s="410"/>
      <c r="DD13" s="410"/>
      <c r="DE13" s="410"/>
      <c r="DF13" s="410"/>
      <c r="DG13" s="410"/>
      <c r="DH13" s="410"/>
      <c r="DI13" s="410"/>
      <c r="DJ13" s="410"/>
      <c r="DK13" s="410"/>
      <c r="DL13" s="410"/>
      <c r="DM13" s="410"/>
      <c r="DN13" s="410"/>
      <c r="DO13" s="410"/>
      <c r="DP13" s="410"/>
      <c r="DQ13" s="410"/>
      <c r="DR13" s="410"/>
      <c r="DS13" s="410"/>
      <c r="DT13" s="410"/>
      <c r="DU13" s="410"/>
      <c r="DV13" s="410"/>
      <c r="DW13" s="410"/>
      <c r="DX13" s="410"/>
      <c r="DY13" s="410"/>
      <c r="DZ13" s="410"/>
      <c r="EA13" s="410"/>
      <c r="EB13" s="410"/>
      <c r="EC13" s="410"/>
      <c r="ED13" s="410"/>
      <c r="EE13" s="410"/>
      <c r="EF13" s="410"/>
      <c r="EG13" s="410"/>
      <c r="EH13" s="410"/>
      <c r="EI13" s="410"/>
      <c r="EJ13" s="410"/>
      <c r="EK13" s="410"/>
      <c r="EL13" s="410"/>
      <c r="EM13" s="410"/>
      <c r="EN13" s="410"/>
      <c r="EO13" s="410"/>
      <c r="EP13" s="410"/>
      <c r="EQ13" s="410"/>
      <c r="ER13" s="410"/>
      <c r="ES13" s="410"/>
      <c r="ET13" s="410"/>
      <c r="EU13" s="410"/>
      <c r="EV13" s="410"/>
      <c r="EW13" s="410"/>
      <c r="EX13" s="410"/>
      <c r="EY13" s="410"/>
      <c r="EZ13" s="410"/>
      <c r="FA13" s="410"/>
      <c r="FB13" s="410"/>
      <c r="FC13" s="410"/>
      <c r="FD13" s="410"/>
      <c r="FE13" s="410"/>
      <c r="FF13" s="410"/>
      <c r="FG13" s="410"/>
      <c r="FH13" s="410"/>
      <c r="FI13" s="410"/>
      <c r="FJ13" s="410"/>
      <c r="FK13" s="410"/>
      <c r="FL13" s="410"/>
      <c r="FM13" s="410"/>
      <c r="FN13" s="410"/>
      <c r="FO13" s="410"/>
      <c r="FP13" s="410"/>
      <c r="FQ13" s="410"/>
      <c r="FR13" s="410"/>
      <c r="FS13" s="410"/>
      <c r="FT13" s="410"/>
      <c r="FU13" s="410"/>
      <c r="FV13" s="410"/>
      <c r="FW13" s="410"/>
      <c r="FX13" s="410"/>
      <c r="FY13" s="410"/>
      <c r="FZ13" s="410"/>
      <c r="GA13" s="410"/>
      <c r="GB13" s="410"/>
      <c r="GC13" s="410"/>
      <c r="GD13" s="410"/>
      <c r="GE13" s="410"/>
      <c r="GF13" s="410"/>
      <c r="GG13" s="410"/>
      <c r="GH13" s="410"/>
      <c r="GI13" s="410"/>
      <c r="GJ13" s="410"/>
      <c r="GK13" s="410"/>
      <c r="GL13" s="410"/>
      <c r="GM13" s="410"/>
      <c r="GN13" s="410"/>
      <c r="GO13" s="410"/>
      <c r="GP13" s="410"/>
      <c r="GQ13" s="410"/>
      <c r="GR13" s="410"/>
      <c r="GS13" s="410"/>
      <c r="GT13" s="410"/>
      <c r="GU13" s="410"/>
      <c r="GV13" s="410"/>
      <c r="GW13" s="410"/>
      <c r="GX13" s="410"/>
      <c r="GY13" s="410"/>
      <c r="GZ13" s="410"/>
      <c r="HA13" s="410"/>
      <c r="HB13" s="410"/>
      <c r="HC13" s="410"/>
      <c r="HD13" s="410"/>
      <c r="HE13" s="410"/>
      <c r="HF13" s="410"/>
      <c r="HG13" s="410"/>
      <c r="HH13" s="410"/>
      <c r="HI13" s="410"/>
      <c r="HJ13" s="410"/>
      <c r="HK13" s="410"/>
      <c r="HL13" s="410"/>
      <c r="HM13" s="410"/>
      <c r="HN13" s="410"/>
      <c r="HO13" s="410"/>
      <c r="HP13" s="410"/>
      <c r="HQ13" s="410"/>
      <c r="HR13" s="410"/>
      <c r="HS13" s="410"/>
      <c r="HT13" s="410"/>
      <c r="HU13" s="410"/>
      <c r="HV13" s="410"/>
      <c r="HW13" s="410"/>
      <c r="HX13" s="410"/>
      <c r="HY13" s="410"/>
      <c r="HZ13" s="410"/>
      <c r="IA13" s="410"/>
      <c r="IB13" s="410"/>
      <c r="IC13" s="410"/>
      <c r="ID13" s="410"/>
      <c r="IE13" s="410"/>
      <c r="IF13" s="410"/>
      <c r="IG13" s="410"/>
      <c r="IH13" s="410"/>
      <c r="II13" s="410"/>
      <c r="IJ13" s="410"/>
      <c r="IK13" s="410"/>
      <c r="IL13" s="410"/>
      <c r="IM13" s="410"/>
      <c r="IN13" s="410"/>
      <c r="IO13" s="410"/>
      <c r="IP13" s="410"/>
      <c r="IQ13" s="410"/>
      <c r="IR13" s="410"/>
      <c r="IS13" s="410"/>
      <c r="IT13" s="410"/>
      <c r="IU13" s="410"/>
      <c r="IV13" s="410"/>
    </row>
    <row r="14" spans="1:256">
      <c r="B14" s="411" t="s">
        <v>12</v>
      </c>
      <c r="C14" s="871" t="s">
        <v>13</v>
      </c>
      <c r="D14" s="871"/>
      <c r="E14" s="412" t="s">
        <v>14</v>
      </c>
      <c r="F14" s="413" t="s">
        <v>15</v>
      </c>
      <c r="G14" s="872" t="s">
        <v>18</v>
      </c>
      <c r="H14" s="873"/>
      <c r="I14" s="411" t="s">
        <v>22</v>
      </c>
      <c r="J14" s="412" t="s">
        <v>23</v>
      </c>
      <c r="K14" s="411" t="s">
        <v>24</v>
      </c>
      <c r="L14" s="412" t="s">
        <v>25</v>
      </c>
      <c r="M14" s="411" t="s">
        <v>26</v>
      </c>
      <c r="N14" s="411"/>
      <c r="O14" s="874" t="s">
        <v>60</v>
      </c>
      <c r="P14" s="875"/>
      <c r="Q14" s="411" t="s">
        <v>61</v>
      </c>
      <c r="R14" s="412" t="s">
        <v>62</v>
      </c>
      <c r="S14" s="411" t="s">
        <v>63</v>
      </c>
      <c r="AA14" s="414" t="s">
        <v>64</v>
      </c>
    </row>
    <row r="15" spans="1:256">
      <c r="B15" s="876" t="s">
        <v>16</v>
      </c>
      <c r="C15" s="877"/>
      <c r="D15" s="877"/>
      <c r="E15" s="877"/>
      <c r="F15" s="877"/>
      <c r="G15" s="877"/>
      <c r="H15" s="877"/>
      <c r="I15" s="877"/>
      <c r="J15" s="877"/>
      <c r="K15" s="877"/>
      <c r="L15" s="877"/>
      <c r="M15" s="877"/>
      <c r="N15" s="877"/>
      <c r="O15" s="877"/>
      <c r="P15" s="877"/>
      <c r="Q15" s="877"/>
      <c r="R15" s="877"/>
      <c r="S15" s="878"/>
      <c r="V15" s="415" t="s">
        <v>65</v>
      </c>
      <c r="W15" s="415" t="s">
        <v>66</v>
      </c>
      <c r="X15" s="416" t="s">
        <v>67</v>
      </c>
      <c r="Y15" s="416"/>
      <c r="AA15" s="383" t="s">
        <v>132</v>
      </c>
      <c r="AB15" s="383" t="s">
        <v>133</v>
      </c>
      <c r="AC15" s="383" t="s">
        <v>134</v>
      </c>
      <c r="AD15" s="383" t="s">
        <v>68</v>
      </c>
      <c r="AE15" s="383" t="s">
        <v>69</v>
      </c>
      <c r="AF15" s="415" t="s">
        <v>44</v>
      </c>
      <c r="AG15" s="415" t="s">
        <v>70</v>
      </c>
    </row>
    <row r="16" spans="1:256" ht="27.75" customHeight="1">
      <c r="B16" s="879" t="str">
        <f>RENCANA!B14&amp;""</f>
        <v>1</v>
      </c>
      <c r="C16" s="882" t="str">
        <f>RENCANA!C14&amp;""</f>
        <v>Meningkatnya Aksesbilitas Pendidikan</v>
      </c>
      <c r="D16" s="883"/>
      <c r="E16" s="888" t="str">
        <f>RENCANA!F14&amp;""</f>
        <v>1.1 Pengelolaan Manajemen Sekolah dalam rangka pencapaian visi dan misi sekolah</v>
      </c>
      <c r="F16" s="417" t="s">
        <v>71</v>
      </c>
      <c r="G16" s="822" t="str">
        <f>RENCANA!J14&amp;""</f>
        <v>Jumlah program</v>
      </c>
      <c r="H16" s="823"/>
      <c r="I16" s="418">
        <f>RENCANA!M14</f>
        <v>1</v>
      </c>
      <c r="J16" s="419">
        <v>1</v>
      </c>
      <c r="K16" s="420" t="s">
        <v>72</v>
      </c>
      <c r="L16" s="421">
        <f>IF(AND(I16=0,J16=0),0,IF(K16="Normal",(IF((J16/I16)&lt;=0%,0%,IF((J16/I16)&gt;110%,110%,J16/I16))),IF(K16="Khusus",IF(1+(1-(J18/I16))&lt;=0%,0%,IF(1+(1-(J16/I16))&gt;110,110%,1+(1-(J16/I16)))))))</f>
        <v>1</v>
      </c>
      <c r="M16" s="422" t="str">
        <f>IF(L16&lt;=59%,"Sangat Kurang",IF(L16&lt;=79%,"Kurang",IF(L16&lt;=99%,"Cukup",IF(L16=100%,"Baik",IF(L16&gt;=101%,"Sangat Baik")))))</f>
        <v>Baik</v>
      </c>
      <c r="N16" s="420">
        <f>VLOOKUP(M16,$U$6:$V$10,2,0)</f>
        <v>13</v>
      </c>
      <c r="O16" s="831" t="str">
        <f>IF(COUNTIF(M16:M18,"Sangat Kurang")&gt;=2,"Sangat Kurang",IF(OR(AND(VLOOKUP(M16,$U$6:$V$10,2,0)+VLOOKUP(M17,$U$6:$V$10,2,0)+VLOOKUP(M18,$U$6:$V$10,2,0)&lt;=18,OR(COUNTIF(B13:D13,"Kurang")&gt;=2,COUNTIF(M16:M18,"Sangat Kurang")&gt;=1)),AND(VLOOKUP(M16,$U$6:$V$10,2,0)+VLOOKUP(M17,$U$6:$V$10,2,0)+VLOOKUP(M18,$U$6:$V$10,2,0)&gt;=18,VLOOKUP(M16,$U$6:$V$10,2,0)+VLOOKUP(M17,$U$6:$V$10,2,0)+VLOOKUP(M18,$U$6:$V$10,2,0)&lt;=33,OR(COUNTIF(M16:M18,"Sangat Kurang")&gt;=1,(COUNTIF(M16:M18,"Kurang")&gt;=2)))),"Kurang",IF(OR(VLOOKUP(M16,$U$6:$V$10,2,0)+VLOOKUP(M17,$U$6:$V$10,2,0)+VLOOKUP(M18,$U$6:$V$10,2,0)=35,AND(VLOOKUP(M16,$U$6:$V$10,2,0)+VLOOKUP(M17,$U$6:$V$10,2,0)+VLOOKUP(M18,$U$6:$V$10,2,0)&gt;=19,VLOOKUP(M16,$U$6:$V$10,2,0)+VLOOKUP(M17,$U$6:$V$10,2,0)+VLOOKUP(M18,$U$6:$V$10,2,0)&lt;=33,OR(COUNTIF(M16:M18,"Kurang")&lt;=1,COUNTIF(M16:M18,"Sangat Kurang"&lt;1)))),"Cukup",IF(AND(VLOOKUP(M16,$U$6:$V$10,2,0)+VLOOKUP(M17,$U$6:$V$10,2,0)+VLOOKUP(M18,$U$6:$V$10,2,0)&gt;=34,VLOOKUP(M16,$U$6:$V$10,2,0)+VLOOKUP(M17,$U$6:$V$10,2,0)+VLOOKUP(M18,$U$6:$V$10,2,0)&lt;=42,COUNTIF(M16:M18,"Kurang")&lt;1),"Baik",IF(VLOOKUP(M16,$U$6:$V$10,2,0)+VLOOKUP(M17,$U$6:$V$10,2,0)+VLOOKUP(M18,$U$6:$V$10,2,0)&gt;=45,"Sangat Baik","-")))))</f>
        <v>Baik</v>
      </c>
      <c r="P16" s="831" t="str">
        <f>IF(COUNTIF(M16:M18,"Sangat Kurang")&gt;=2,"Sangat Kurang",IF(OR(AND(SUM(N16:N18)&lt;=18,OR(COUNTIF(B13:D13,"Kurang")&gt;=2,COUNTIF(M16:M18,"Sangat Kurang")&gt;=1)),AND(SUM(N16:N18)&gt;=18,SUM(N16:N18)&lt;=33,OR(COUNTIF(M16:M18,"Sangat Kurang")&gt;=1,(COUNTIF(M16:M18,"Kurang")&gt;=2)))),"Kurang",IF(OR(SUM(N16:N18)=35,AND(SUM(N16:N18)&gt;=19,SUM(N16:N18)&lt;=33,OR(COUNTIF(M16:M18,"Kurang")&lt;=1,COUNTIF(M16:M18,"Sangat Kurang"&lt;1)))),"Cukup",IF(AND(SUM(N16:N18)&gt;=34,SUM(N16:N18)&lt;=42,COUNTIF(M16:M18,"Kurang")&lt;1),"Baik",IF(SUM(N16:N18)&gt;=45,"Sangat Baik","-")))))</f>
        <v>Baik</v>
      </c>
      <c r="Q16" s="827">
        <f>VLOOKUP(O16,$AF$16:$AG$20,2,0)</f>
        <v>100</v>
      </c>
      <c r="R16" s="827" t="s">
        <v>73</v>
      </c>
      <c r="S16" s="828">
        <f>IF(R16="direct",Q16,(Q16+(Q16*20%)))</f>
        <v>100</v>
      </c>
      <c r="T16" s="384"/>
      <c r="U16" s="384"/>
      <c r="V16" s="423" t="str">
        <f>'[8]4. Penilaian SKP kaban'!B15</f>
        <v>PROGRAM PENUNJANG URUSAN PEMERINTAHAN DAERAH.</v>
      </c>
      <c r="W16" s="424">
        <f>'[8]4. Penilaian SKP kaban'!C15</f>
        <v>0</v>
      </c>
      <c r="X16" s="425">
        <f>VLOOKUP(W16,'[8]4. Penilaian SKP kaban'!$C$15:$K$25,8,0)</f>
        <v>0</v>
      </c>
      <c r="Y16" s="426">
        <f>AVERAGE(X16:X17)</f>
        <v>0</v>
      </c>
      <c r="Z16" s="384"/>
      <c r="AA16" s="427" t="s">
        <v>46</v>
      </c>
      <c r="AB16" s="427" t="s">
        <v>46</v>
      </c>
      <c r="AC16" s="427" t="s">
        <v>74</v>
      </c>
      <c r="AD16" s="427" t="s">
        <v>74</v>
      </c>
      <c r="AE16" s="427" t="s">
        <v>74</v>
      </c>
      <c r="AF16" s="427" t="s">
        <v>46</v>
      </c>
      <c r="AG16" s="383">
        <v>120</v>
      </c>
      <c r="AH16" s="384">
        <v>5</v>
      </c>
      <c r="AI16" s="428">
        <f>(5+5+4)/3</f>
        <v>4.666666666666667</v>
      </c>
      <c r="AJ16" s="429" t="s">
        <v>46</v>
      </c>
      <c r="AK16" s="384"/>
      <c r="AL16" s="384"/>
      <c r="AM16" s="384"/>
      <c r="AN16" s="384"/>
      <c r="AO16" s="384"/>
      <c r="AP16" s="384"/>
      <c r="AQ16" s="384"/>
      <c r="AR16" s="384"/>
      <c r="AS16" s="384"/>
      <c r="AT16" s="384"/>
      <c r="AU16" s="384"/>
      <c r="AV16" s="384"/>
      <c r="AW16" s="384"/>
      <c r="AX16" s="384"/>
      <c r="AY16" s="384"/>
      <c r="AZ16" s="384"/>
      <c r="BA16" s="384"/>
      <c r="BB16" s="384"/>
      <c r="BC16" s="384"/>
      <c r="BD16" s="384"/>
      <c r="BE16" s="384"/>
      <c r="BF16" s="384"/>
      <c r="BG16" s="384"/>
      <c r="BH16" s="384"/>
      <c r="BI16" s="384"/>
      <c r="BJ16" s="384"/>
      <c r="BK16" s="384"/>
      <c r="BL16" s="384"/>
      <c r="BM16" s="384"/>
      <c r="BN16" s="384"/>
      <c r="BO16" s="384"/>
      <c r="BP16" s="384"/>
      <c r="BQ16" s="384"/>
      <c r="BR16" s="384"/>
      <c r="BS16" s="384"/>
      <c r="BT16" s="384"/>
      <c r="BU16" s="384"/>
      <c r="BV16" s="384"/>
      <c r="BW16" s="384"/>
      <c r="BX16" s="384"/>
      <c r="BY16" s="384"/>
      <c r="BZ16" s="384"/>
      <c r="CA16" s="384"/>
      <c r="CB16" s="384"/>
      <c r="CC16" s="384"/>
      <c r="CD16" s="384"/>
      <c r="CE16" s="384"/>
      <c r="CF16" s="384"/>
      <c r="CG16" s="384"/>
      <c r="CH16" s="384"/>
      <c r="CI16" s="384"/>
      <c r="CJ16" s="384"/>
      <c r="CK16" s="384"/>
      <c r="CL16" s="384"/>
      <c r="CM16" s="384"/>
      <c r="CN16" s="384"/>
      <c r="CO16" s="384"/>
      <c r="CP16" s="384"/>
      <c r="CQ16" s="384"/>
      <c r="CR16" s="384"/>
      <c r="CS16" s="384"/>
      <c r="CT16" s="384"/>
      <c r="CU16" s="384"/>
      <c r="CV16" s="384"/>
      <c r="CW16" s="384"/>
      <c r="CX16" s="384"/>
      <c r="CY16" s="384"/>
      <c r="CZ16" s="384"/>
      <c r="DA16" s="384"/>
      <c r="DB16" s="384"/>
      <c r="DC16" s="384"/>
      <c r="DD16" s="384"/>
      <c r="DE16" s="384"/>
      <c r="DF16" s="384"/>
      <c r="DG16" s="384"/>
      <c r="DH16" s="384"/>
      <c r="DI16" s="384"/>
      <c r="DJ16" s="384"/>
      <c r="DK16" s="384"/>
      <c r="DL16" s="384"/>
      <c r="DM16" s="384"/>
      <c r="DN16" s="384"/>
      <c r="DO16" s="384"/>
      <c r="DP16" s="384"/>
      <c r="DQ16" s="384"/>
      <c r="DR16" s="384"/>
      <c r="DS16" s="384"/>
      <c r="DT16" s="384"/>
      <c r="DU16" s="384"/>
      <c r="DV16" s="384"/>
      <c r="DW16" s="384"/>
      <c r="DX16" s="384"/>
      <c r="DY16" s="384"/>
      <c r="DZ16" s="384"/>
      <c r="EA16" s="384"/>
      <c r="EB16" s="384"/>
      <c r="EC16" s="384"/>
      <c r="ED16" s="384"/>
      <c r="EE16" s="384"/>
      <c r="EF16" s="384"/>
      <c r="EG16" s="384"/>
      <c r="EH16" s="384"/>
      <c r="EI16" s="384"/>
      <c r="EJ16" s="384"/>
      <c r="EK16" s="384"/>
      <c r="EL16" s="384"/>
      <c r="EM16" s="384"/>
      <c r="EN16" s="384"/>
      <c r="EO16" s="384"/>
      <c r="EP16" s="384"/>
      <c r="EQ16" s="384"/>
      <c r="ER16" s="384"/>
      <c r="ES16" s="384"/>
      <c r="ET16" s="384"/>
      <c r="EU16" s="384"/>
      <c r="EV16" s="384"/>
      <c r="EW16" s="384"/>
      <c r="EX16" s="384"/>
      <c r="EY16" s="384"/>
      <c r="EZ16" s="384"/>
      <c r="FA16" s="384"/>
      <c r="FB16" s="384"/>
      <c r="FC16" s="384"/>
      <c r="FD16" s="384"/>
      <c r="FE16" s="384"/>
      <c r="FF16" s="384"/>
      <c r="FG16" s="384"/>
      <c r="FH16" s="384"/>
      <c r="FI16" s="384"/>
      <c r="FJ16" s="384"/>
      <c r="FK16" s="384"/>
      <c r="FL16" s="384"/>
      <c r="FM16" s="384"/>
      <c r="FN16" s="384"/>
      <c r="FO16" s="384"/>
      <c r="FP16" s="384"/>
      <c r="FQ16" s="384"/>
      <c r="FR16" s="384"/>
      <c r="FS16" s="384"/>
      <c r="FT16" s="384"/>
      <c r="FU16" s="384"/>
      <c r="FV16" s="384"/>
      <c r="FW16" s="384"/>
      <c r="FX16" s="384"/>
      <c r="FY16" s="384"/>
      <c r="FZ16" s="384"/>
      <c r="GA16" s="384"/>
      <c r="GB16" s="384"/>
      <c r="GC16" s="384"/>
      <c r="GD16" s="384"/>
      <c r="GE16" s="384"/>
      <c r="GF16" s="384"/>
      <c r="GG16" s="384"/>
      <c r="GH16" s="384"/>
      <c r="GI16" s="384"/>
      <c r="GJ16" s="384"/>
      <c r="GK16" s="384"/>
      <c r="GL16" s="384"/>
      <c r="GM16" s="384"/>
      <c r="GN16" s="384"/>
      <c r="GO16" s="384"/>
      <c r="GP16" s="384"/>
      <c r="GQ16" s="384"/>
      <c r="GR16" s="384"/>
      <c r="GS16" s="384"/>
      <c r="GT16" s="384"/>
      <c r="GU16" s="384"/>
      <c r="GV16" s="384"/>
      <c r="GW16" s="384"/>
      <c r="GX16" s="384"/>
      <c r="GY16" s="384"/>
      <c r="GZ16" s="384"/>
      <c r="HA16" s="384"/>
      <c r="HB16" s="384"/>
      <c r="HC16" s="384"/>
      <c r="HD16" s="384"/>
      <c r="HE16" s="384"/>
      <c r="HF16" s="384"/>
      <c r="HG16" s="384"/>
      <c r="HH16" s="384"/>
      <c r="HI16" s="384"/>
      <c r="HJ16" s="384"/>
      <c r="HK16" s="384"/>
      <c r="HL16" s="384"/>
      <c r="HM16" s="384"/>
      <c r="HN16" s="384"/>
      <c r="HO16" s="384"/>
      <c r="HP16" s="384"/>
      <c r="HQ16" s="384"/>
      <c r="HR16" s="384"/>
      <c r="HS16" s="384"/>
      <c r="HT16" s="384"/>
      <c r="HU16" s="384"/>
      <c r="HV16" s="384"/>
      <c r="HW16" s="384"/>
      <c r="HX16" s="384"/>
      <c r="HY16" s="384"/>
      <c r="HZ16" s="384"/>
      <c r="IA16" s="384"/>
      <c r="IB16" s="384"/>
      <c r="IC16" s="384"/>
      <c r="ID16" s="384"/>
      <c r="IE16" s="384"/>
      <c r="IF16" s="384"/>
      <c r="IG16" s="384"/>
      <c r="IH16" s="384"/>
      <c r="II16" s="384"/>
      <c r="IJ16" s="384"/>
      <c r="IK16" s="384"/>
      <c r="IL16" s="384"/>
      <c r="IM16" s="384"/>
      <c r="IN16" s="384"/>
      <c r="IO16" s="384"/>
      <c r="IP16" s="384"/>
      <c r="IQ16" s="384"/>
      <c r="IR16" s="384"/>
      <c r="IS16" s="384"/>
      <c r="IT16" s="384"/>
      <c r="IU16" s="384"/>
      <c r="IV16" s="384"/>
    </row>
    <row r="17" spans="2:256" ht="27.75" customHeight="1">
      <c r="B17" s="880"/>
      <c r="C17" s="884"/>
      <c r="D17" s="885"/>
      <c r="E17" s="889"/>
      <c r="F17" s="422" t="s">
        <v>75</v>
      </c>
      <c r="G17" s="822" t="str">
        <f>RENCANA!J15&amp;""</f>
        <v>Persentase capaian program</v>
      </c>
      <c r="H17" s="823"/>
      <c r="I17" s="418" t="str">
        <f>RENCANA!M15</f>
        <v>100</v>
      </c>
      <c r="J17" s="430">
        <v>88</v>
      </c>
      <c r="K17" s="420" t="s">
        <v>72</v>
      </c>
      <c r="L17" s="421">
        <f>IF(AND(I17=0,J17=0),0,IF(K17="Normal",(IF((J17/I17)&lt;=0%,0%,IF((J17/I17)&gt;110%,110%,J17/I17))),IF(K17="Khusus",IF(1+(1-(J18/I17))&lt;=0%,0%,IF(1+(1-(J17/I17))&gt;110,110%,1+(1-(J17/I17)))))))</f>
        <v>0.88</v>
      </c>
      <c r="M17" s="422" t="str">
        <f t="shared" ref="M17:M30" si="0">IF(L17&lt;=59%,"Sangat Kurang",IF(L17&lt;=79%,"Kurang",IF(L17&lt;=99%,"Cukup",IF(L17=100%,"Baik",IF(L17&gt;=101%,"Sangat Baik")))))</f>
        <v>Cukup</v>
      </c>
      <c r="N17" s="420">
        <f t="shared" ref="N17:N30" si="1">VLOOKUP(M17,$U$6:$V$10,2,0)</f>
        <v>8</v>
      </c>
      <c r="O17" s="831"/>
      <c r="P17" s="831"/>
      <c r="Q17" s="827"/>
      <c r="R17" s="827"/>
      <c r="S17" s="829"/>
      <c r="T17" s="384"/>
      <c r="U17" s="384"/>
      <c r="V17" s="423" t="str">
        <f>'[8]4. Penilaian SKP kaban'!B16</f>
        <v>PROGRAM KEPEGAWAIAN DAERAH</v>
      </c>
      <c r="W17" s="424">
        <f>'[8]4. Penilaian SKP kaban'!C16</f>
        <v>0</v>
      </c>
      <c r="X17" s="425">
        <f>VLOOKUP(W17,'[8]4. Penilaian SKP kaban'!$C$15:$K$25,8,0)</f>
        <v>0</v>
      </c>
      <c r="Y17" s="426"/>
      <c r="Z17" s="384"/>
      <c r="AA17" s="383" t="s">
        <v>47</v>
      </c>
      <c r="AB17" s="383" t="s">
        <v>47</v>
      </c>
      <c r="AC17" s="383" t="s">
        <v>131</v>
      </c>
      <c r="AD17" s="383" t="s">
        <v>74</v>
      </c>
      <c r="AE17" s="383" t="s">
        <v>74</v>
      </c>
      <c r="AF17" s="383" t="s">
        <v>47</v>
      </c>
      <c r="AG17" s="383">
        <v>100</v>
      </c>
      <c r="AH17" s="384">
        <v>4</v>
      </c>
      <c r="AI17" s="428">
        <f>(5+4+4)/3</f>
        <v>4.333333333333333</v>
      </c>
      <c r="AJ17" s="429" t="s">
        <v>47</v>
      </c>
      <c r="AK17" s="384"/>
      <c r="AL17" s="384"/>
      <c r="AM17" s="384"/>
      <c r="AN17" s="384"/>
      <c r="AO17" s="384"/>
      <c r="AP17" s="384"/>
      <c r="AQ17" s="384"/>
      <c r="AR17" s="384"/>
      <c r="AS17" s="384"/>
      <c r="AT17" s="384"/>
      <c r="AU17" s="384"/>
      <c r="AV17" s="384"/>
      <c r="AW17" s="384"/>
      <c r="AX17" s="384"/>
      <c r="AY17" s="384"/>
      <c r="AZ17" s="384"/>
      <c r="BA17" s="384"/>
      <c r="BB17" s="384"/>
      <c r="BC17" s="384"/>
      <c r="BD17" s="384"/>
      <c r="BE17" s="384"/>
      <c r="BF17" s="384"/>
      <c r="BG17" s="384"/>
      <c r="BH17" s="384"/>
      <c r="BI17" s="384"/>
      <c r="BJ17" s="384"/>
      <c r="BK17" s="384"/>
      <c r="BL17" s="384"/>
      <c r="BM17" s="384"/>
      <c r="BN17" s="384"/>
      <c r="BO17" s="384"/>
      <c r="BP17" s="384"/>
      <c r="BQ17" s="384"/>
      <c r="BR17" s="384"/>
      <c r="BS17" s="384"/>
      <c r="BT17" s="384"/>
      <c r="BU17" s="384"/>
      <c r="BV17" s="384"/>
      <c r="BW17" s="384"/>
      <c r="BX17" s="384"/>
      <c r="BY17" s="384"/>
      <c r="BZ17" s="384"/>
      <c r="CA17" s="384"/>
      <c r="CB17" s="384"/>
      <c r="CC17" s="384"/>
      <c r="CD17" s="384"/>
      <c r="CE17" s="384"/>
      <c r="CF17" s="384"/>
      <c r="CG17" s="384"/>
      <c r="CH17" s="384"/>
      <c r="CI17" s="384"/>
      <c r="CJ17" s="384"/>
      <c r="CK17" s="384"/>
      <c r="CL17" s="384"/>
      <c r="CM17" s="384"/>
      <c r="CN17" s="384"/>
      <c r="CO17" s="384"/>
      <c r="CP17" s="384"/>
      <c r="CQ17" s="384"/>
      <c r="CR17" s="384"/>
      <c r="CS17" s="384"/>
      <c r="CT17" s="384"/>
      <c r="CU17" s="384"/>
      <c r="CV17" s="384"/>
      <c r="CW17" s="384"/>
      <c r="CX17" s="384"/>
      <c r="CY17" s="384"/>
      <c r="CZ17" s="384"/>
      <c r="DA17" s="384"/>
      <c r="DB17" s="384"/>
      <c r="DC17" s="384"/>
      <c r="DD17" s="384"/>
      <c r="DE17" s="384"/>
      <c r="DF17" s="384"/>
      <c r="DG17" s="384"/>
      <c r="DH17" s="384"/>
      <c r="DI17" s="384"/>
      <c r="DJ17" s="384"/>
      <c r="DK17" s="384"/>
      <c r="DL17" s="384"/>
      <c r="DM17" s="384"/>
      <c r="DN17" s="384"/>
      <c r="DO17" s="384"/>
      <c r="DP17" s="384"/>
      <c r="DQ17" s="384"/>
      <c r="DR17" s="384"/>
      <c r="DS17" s="384"/>
      <c r="DT17" s="384"/>
      <c r="DU17" s="384"/>
      <c r="DV17" s="384"/>
      <c r="DW17" s="384"/>
      <c r="DX17" s="384"/>
      <c r="DY17" s="384"/>
      <c r="DZ17" s="384"/>
      <c r="EA17" s="384"/>
      <c r="EB17" s="384"/>
      <c r="EC17" s="384"/>
      <c r="ED17" s="384"/>
      <c r="EE17" s="384"/>
      <c r="EF17" s="384"/>
      <c r="EG17" s="384"/>
      <c r="EH17" s="384"/>
      <c r="EI17" s="384"/>
      <c r="EJ17" s="384"/>
      <c r="EK17" s="384"/>
      <c r="EL17" s="384"/>
      <c r="EM17" s="384"/>
      <c r="EN17" s="384"/>
      <c r="EO17" s="384"/>
      <c r="EP17" s="384"/>
      <c r="EQ17" s="384"/>
      <c r="ER17" s="384"/>
      <c r="ES17" s="384"/>
      <c r="ET17" s="384"/>
      <c r="EU17" s="384"/>
      <c r="EV17" s="384"/>
      <c r="EW17" s="384"/>
      <c r="EX17" s="384"/>
      <c r="EY17" s="384"/>
      <c r="EZ17" s="384"/>
      <c r="FA17" s="384"/>
      <c r="FB17" s="384"/>
      <c r="FC17" s="384"/>
      <c r="FD17" s="384"/>
      <c r="FE17" s="384"/>
      <c r="FF17" s="384"/>
      <c r="FG17" s="384"/>
      <c r="FH17" s="384"/>
      <c r="FI17" s="384"/>
      <c r="FJ17" s="384"/>
      <c r="FK17" s="384"/>
      <c r="FL17" s="384"/>
      <c r="FM17" s="384"/>
      <c r="FN17" s="384"/>
      <c r="FO17" s="384"/>
      <c r="FP17" s="384"/>
      <c r="FQ17" s="384"/>
      <c r="FR17" s="384"/>
      <c r="FS17" s="384"/>
      <c r="FT17" s="384"/>
      <c r="FU17" s="384"/>
      <c r="FV17" s="384"/>
      <c r="FW17" s="384"/>
      <c r="FX17" s="384"/>
      <c r="FY17" s="384"/>
      <c r="FZ17" s="384"/>
      <c r="GA17" s="384"/>
      <c r="GB17" s="384"/>
      <c r="GC17" s="384"/>
      <c r="GD17" s="384"/>
      <c r="GE17" s="384"/>
      <c r="GF17" s="384"/>
      <c r="GG17" s="384"/>
      <c r="GH17" s="384"/>
      <c r="GI17" s="384"/>
      <c r="GJ17" s="384"/>
      <c r="GK17" s="384"/>
      <c r="GL17" s="384"/>
      <c r="GM17" s="384"/>
      <c r="GN17" s="384"/>
      <c r="GO17" s="384"/>
      <c r="GP17" s="384"/>
      <c r="GQ17" s="384"/>
      <c r="GR17" s="384"/>
      <c r="GS17" s="384"/>
      <c r="GT17" s="384"/>
      <c r="GU17" s="384"/>
      <c r="GV17" s="384"/>
      <c r="GW17" s="384"/>
      <c r="GX17" s="384"/>
      <c r="GY17" s="384"/>
      <c r="GZ17" s="384"/>
      <c r="HA17" s="384"/>
      <c r="HB17" s="384"/>
      <c r="HC17" s="384"/>
      <c r="HD17" s="384"/>
      <c r="HE17" s="384"/>
      <c r="HF17" s="384"/>
      <c r="HG17" s="384"/>
      <c r="HH17" s="384"/>
      <c r="HI17" s="384"/>
      <c r="HJ17" s="384"/>
      <c r="HK17" s="384"/>
      <c r="HL17" s="384"/>
      <c r="HM17" s="384"/>
      <c r="HN17" s="384"/>
      <c r="HO17" s="384"/>
      <c r="HP17" s="384"/>
      <c r="HQ17" s="384"/>
      <c r="HR17" s="384"/>
      <c r="HS17" s="384"/>
      <c r="HT17" s="384"/>
      <c r="HU17" s="384"/>
      <c r="HV17" s="384"/>
      <c r="HW17" s="384"/>
      <c r="HX17" s="384"/>
      <c r="HY17" s="384"/>
      <c r="HZ17" s="384"/>
      <c r="IA17" s="384"/>
      <c r="IB17" s="384"/>
      <c r="IC17" s="384"/>
      <c r="ID17" s="384"/>
      <c r="IE17" s="384"/>
      <c r="IF17" s="384"/>
      <c r="IG17" s="384"/>
      <c r="IH17" s="384"/>
      <c r="II17" s="384"/>
      <c r="IJ17" s="384"/>
      <c r="IK17" s="384"/>
      <c r="IL17" s="384"/>
      <c r="IM17" s="384"/>
      <c r="IN17" s="384"/>
      <c r="IO17" s="384"/>
      <c r="IP17" s="384"/>
      <c r="IQ17" s="384"/>
      <c r="IR17" s="384"/>
      <c r="IS17" s="384"/>
      <c r="IT17" s="384"/>
      <c r="IU17" s="384"/>
      <c r="IV17" s="384"/>
    </row>
    <row r="18" spans="2:256" ht="27.75" customHeight="1">
      <c r="B18" s="881"/>
      <c r="C18" s="886"/>
      <c r="D18" s="887"/>
      <c r="E18" s="890"/>
      <c r="F18" s="422" t="s">
        <v>76</v>
      </c>
      <c r="G18" s="822" t="str">
        <f>RENCANA!J16&amp;""</f>
        <v>Waktu Pelaksanaan</v>
      </c>
      <c r="H18" s="823"/>
      <c r="I18" s="418">
        <f>RENCANA!M16</f>
        <v>6</v>
      </c>
      <c r="J18" s="419">
        <v>6</v>
      </c>
      <c r="K18" s="420" t="s">
        <v>72</v>
      </c>
      <c r="L18" s="421">
        <f>IF(AND(I18=0,J18=0),0,IF(K18="Normal",(IF((J18/I18)&lt;=0%,0%,IF((J18/I18)&gt;110%,110%,J18/I18))),IF(K18="Khusus",IF(1+(1-(J18/I18))&lt;=0%,0%,IF(1+(1-(J18/I18))&gt;110,110%,1+(1-(J18/I18)))))))</f>
        <v>1</v>
      </c>
      <c r="M18" s="422" t="str">
        <f t="shared" si="0"/>
        <v>Baik</v>
      </c>
      <c r="N18" s="420">
        <f>VLOOKUP(M18,$U$6:$V$10,2,0)</f>
        <v>13</v>
      </c>
      <c r="O18" s="831"/>
      <c r="P18" s="831"/>
      <c r="Q18" s="827"/>
      <c r="R18" s="827"/>
      <c r="S18" s="830"/>
      <c r="T18" s="384"/>
      <c r="U18" s="384"/>
      <c r="V18" s="423">
        <f>'[8]4. Penilaian SKP kaban'!B17</f>
        <v>0</v>
      </c>
      <c r="W18" s="424">
        <f>'[8]4. Penilaian SKP kaban'!C17</f>
        <v>0</v>
      </c>
      <c r="X18" s="425">
        <f>VLOOKUP(W18,'[8]4. Penilaian SKP kaban'!$C$15:$K$25,8,0)</f>
        <v>0</v>
      </c>
      <c r="Y18" s="426">
        <f>X18</f>
        <v>0</v>
      </c>
      <c r="Z18" s="384"/>
      <c r="AA18" s="383" t="s">
        <v>131</v>
      </c>
      <c r="AB18" s="383" t="s">
        <v>131</v>
      </c>
      <c r="AC18" s="383" t="s">
        <v>49</v>
      </c>
      <c r="AD18" s="383" t="s">
        <v>74</v>
      </c>
      <c r="AE18" s="383" t="s">
        <v>74</v>
      </c>
      <c r="AF18" s="383" t="s">
        <v>48</v>
      </c>
      <c r="AG18" s="383">
        <v>80</v>
      </c>
      <c r="AH18" s="384">
        <v>3</v>
      </c>
      <c r="AI18" s="428">
        <f>(5+4+3)/3</f>
        <v>4</v>
      </c>
      <c r="AJ18" s="429" t="s">
        <v>47</v>
      </c>
      <c r="AK18" s="384"/>
      <c r="AL18" s="384"/>
      <c r="AM18" s="384"/>
      <c r="AN18" s="384"/>
      <c r="AO18" s="384"/>
      <c r="AP18" s="384"/>
      <c r="AQ18" s="384"/>
      <c r="AR18" s="384"/>
      <c r="AS18" s="384"/>
      <c r="AT18" s="384"/>
      <c r="AU18" s="384"/>
      <c r="AV18" s="384"/>
      <c r="AW18" s="384"/>
      <c r="AX18" s="384"/>
      <c r="AY18" s="384"/>
      <c r="AZ18" s="384"/>
      <c r="BA18" s="384"/>
      <c r="BB18" s="384"/>
      <c r="BC18" s="384"/>
      <c r="BD18" s="384"/>
      <c r="BE18" s="384"/>
      <c r="BF18" s="384"/>
      <c r="BG18" s="384"/>
      <c r="BH18" s="384"/>
      <c r="BI18" s="384"/>
      <c r="BJ18" s="384"/>
      <c r="BK18" s="384"/>
      <c r="BL18" s="384"/>
      <c r="BM18" s="384"/>
      <c r="BN18" s="384"/>
      <c r="BO18" s="384"/>
      <c r="BP18" s="384"/>
      <c r="BQ18" s="384"/>
      <c r="BR18" s="384"/>
      <c r="BS18" s="384"/>
      <c r="BT18" s="384"/>
      <c r="BU18" s="384"/>
      <c r="BV18" s="384"/>
      <c r="BW18" s="384"/>
      <c r="BX18" s="384"/>
      <c r="BY18" s="384"/>
      <c r="BZ18" s="384"/>
      <c r="CA18" s="384"/>
      <c r="CB18" s="384"/>
      <c r="CC18" s="384"/>
      <c r="CD18" s="384"/>
      <c r="CE18" s="384"/>
      <c r="CF18" s="384"/>
      <c r="CG18" s="384"/>
      <c r="CH18" s="384"/>
      <c r="CI18" s="384"/>
      <c r="CJ18" s="384"/>
      <c r="CK18" s="384"/>
      <c r="CL18" s="384"/>
      <c r="CM18" s="384"/>
      <c r="CN18" s="384"/>
      <c r="CO18" s="384"/>
      <c r="CP18" s="384"/>
      <c r="CQ18" s="384"/>
      <c r="CR18" s="384"/>
      <c r="CS18" s="384"/>
      <c r="CT18" s="384"/>
      <c r="CU18" s="384"/>
      <c r="CV18" s="384"/>
      <c r="CW18" s="384"/>
      <c r="CX18" s="384"/>
      <c r="CY18" s="384"/>
      <c r="CZ18" s="384"/>
      <c r="DA18" s="384"/>
      <c r="DB18" s="384"/>
      <c r="DC18" s="384"/>
      <c r="DD18" s="384"/>
      <c r="DE18" s="384"/>
      <c r="DF18" s="384"/>
      <c r="DG18" s="384"/>
      <c r="DH18" s="384"/>
      <c r="DI18" s="384"/>
      <c r="DJ18" s="384"/>
      <c r="DK18" s="384"/>
      <c r="DL18" s="384"/>
      <c r="DM18" s="384"/>
      <c r="DN18" s="384"/>
      <c r="DO18" s="384"/>
      <c r="DP18" s="384"/>
      <c r="DQ18" s="384"/>
      <c r="DR18" s="384"/>
      <c r="DS18" s="384"/>
      <c r="DT18" s="384"/>
      <c r="DU18" s="384"/>
      <c r="DV18" s="384"/>
      <c r="DW18" s="384"/>
      <c r="DX18" s="384"/>
      <c r="DY18" s="384"/>
      <c r="DZ18" s="384"/>
      <c r="EA18" s="384"/>
      <c r="EB18" s="384"/>
      <c r="EC18" s="384"/>
      <c r="ED18" s="384"/>
      <c r="EE18" s="384"/>
      <c r="EF18" s="384"/>
      <c r="EG18" s="384"/>
      <c r="EH18" s="384"/>
      <c r="EI18" s="384"/>
      <c r="EJ18" s="384"/>
      <c r="EK18" s="384"/>
      <c r="EL18" s="384"/>
      <c r="EM18" s="384"/>
      <c r="EN18" s="384"/>
      <c r="EO18" s="384"/>
      <c r="EP18" s="384"/>
      <c r="EQ18" s="384"/>
      <c r="ER18" s="384"/>
      <c r="ES18" s="384"/>
      <c r="ET18" s="384"/>
      <c r="EU18" s="384"/>
      <c r="EV18" s="384"/>
      <c r="EW18" s="384"/>
      <c r="EX18" s="384"/>
      <c r="EY18" s="384"/>
      <c r="EZ18" s="384"/>
      <c r="FA18" s="384"/>
      <c r="FB18" s="384"/>
      <c r="FC18" s="384"/>
      <c r="FD18" s="384"/>
      <c r="FE18" s="384"/>
      <c r="FF18" s="384"/>
      <c r="FG18" s="384"/>
      <c r="FH18" s="384"/>
      <c r="FI18" s="384"/>
      <c r="FJ18" s="384"/>
      <c r="FK18" s="384"/>
      <c r="FL18" s="384"/>
      <c r="FM18" s="384"/>
      <c r="FN18" s="384"/>
      <c r="FO18" s="384"/>
      <c r="FP18" s="384"/>
      <c r="FQ18" s="384"/>
      <c r="FR18" s="384"/>
      <c r="FS18" s="384"/>
      <c r="FT18" s="384"/>
      <c r="FU18" s="384"/>
      <c r="FV18" s="384"/>
      <c r="FW18" s="384"/>
      <c r="FX18" s="384"/>
      <c r="FY18" s="384"/>
      <c r="FZ18" s="384"/>
      <c r="GA18" s="384"/>
      <c r="GB18" s="384"/>
      <c r="GC18" s="384"/>
      <c r="GD18" s="384"/>
      <c r="GE18" s="384"/>
      <c r="GF18" s="384"/>
      <c r="GG18" s="384"/>
      <c r="GH18" s="384"/>
      <c r="GI18" s="384"/>
      <c r="GJ18" s="384"/>
      <c r="GK18" s="384"/>
      <c r="GL18" s="384"/>
      <c r="GM18" s="384"/>
      <c r="GN18" s="384"/>
      <c r="GO18" s="384"/>
      <c r="GP18" s="384"/>
      <c r="GQ18" s="384"/>
      <c r="GR18" s="384"/>
      <c r="GS18" s="384"/>
      <c r="GT18" s="384"/>
      <c r="GU18" s="384"/>
      <c r="GV18" s="384"/>
      <c r="GW18" s="384"/>
      <c r="GX18" s="384"/>
      <c r="GY18" s="384"/>
      <c r="GZ18" s="384"/>
      <c r="HA18" s="384"/>
      <c r="HB18" s="384"/>
      <c r="HC18" s="384"/>
      <c r="HD18" s="384"/>
      <c r="HE18" s="384"/>
      <c r="HF18" s="384"/>
      <c r="HG18" s="384"/>
      <c r="HH18" s="384"/>
      <c r="HI18" s="384"/>
      <c r="HJ18" s="384"/>
      <c r="HK18" s="384"/>
      <c r="HL18" s="384"/>
      <c r="HM18" s="384"/>
      <c r="HN18" s="384"/>
      <c r="HO18" s="384"/>
      <c r="HP18" s="384"/>
      <c r="HQ18" s="384"/>
      <c r="HR18" s="384"/>
      <c r="HS18" s="384"/>
      <c r="HT18" s="384"/>
      <c r="HU18" s="384"/>
      <c r="HV18" s="384"/>
      <c r="HW18" s="384"/>
      <c r="HX18" s="384"/>
      <c r="HY18" s="384"/>
      <c r="HZ18" s="384"/>
      <c r="IA18" s="384"/>
      <c r="IB18" s="384"/>
      <c r="IC18" s="384"/>
      <c r="ID18" s="384"/>
      <c r="IE18" s="384"/>
      <c r="IF18" s="384"/>
      <c r="IG18" s="384"/>
      <c r="IH18" s="384"/>
      <c r="II18" s="384"/>
      <c r="IJ18" s="384"/>
      <c r="IK18" s="384"/>
      <c r="IL18" s="384"/>
      <c r="IM18" s="384"/>
      <c r="IN18" s="384"/>
      <c r="IO18" s="384"/>
      <c r="IP18" s="384"/>
      <c r="IQ18" s="384"/>
      <c r="IR18" s="384"/>
      <c r="IS18" s="384"/>
      <c r="IT18" s="384"/>
      <c r="IU18" s="384"/>
      <c r="IV18" s="384"/>
    </row>
    <row r="19" spans="2:256" ht="27.75" customHeight="1">
      <c r="B19" s="836" t="str">
        <f>RENCANA!B17&amp;""</f>
        <v/>
      </c>
      <c r="C19" s="811" t="str">
        <f>RENCANA!C17&amp;""</f>
        <v>Meningkatnya Aksesbilitas Pendidikan</v>
      </c>
      <c r="D19" s="812"/>
      <c r="E19" s="846" t="str">
        <f>RENCANA!F17&amp;""</f>
        <v>1.2 Kepemimpinan dan Pengelolaan Sistem Informasi Manajemen Sekolah</v>
      </c>
      <c r="F19" s="422" t="s">
        <v>71</v>
      </c>
      <c r="G19" s="822" t="str">
        <f>RENCANA!J17&amp;""</f>
        <v>Jumlah Pemanfaatan media sistem informasi (SIM)</v>
      </c>
      <c r="H19" s="823"/>
      <c r="I19" s="418">
        <f>RENCANA!M17</f>
        <v>4</v>
      </c>
      <c r="J19" s="419">
        <v>3</v>
      </c>
      <c r="K19" s="420" t="s">
        <v>72</v>
      </c>
      <c r="L19" s="421">
        <f>IF(AND(I19=0,J19=0),0,IF(K19="Normal",(IF((J19/I19)&lt;=0%,0%,IF((J19/I19)&gt;110%,110%,J19/I19))),IF(K19="Khusus",IF(1+(1-(J21/I19))&lt;=0%,0%,IF(1+(1-(J19/I19))&gt;110,110%,1+(1-(J19/I19)))))))</f>
        <v>0.75</v>
      </c>
      <c r="M19" s="422" t="str">
        <f t="shared" si="0"/>
        <v>Kurang</v>
      </c>
      <c r="N19" s="420">
        <f t="shared" si="1"/>
        <v>3</v>
      </c>
      <c r="O19" s="844" t="str">
        <f>IF(COUNTIF(M19:M21,"Sangat Kurang")&gt;=2,"Sangat Kurang",IF(OR(AND(VLOOKUP(M19,$U$6:$V$10,2,0)+VLOOKUP(M20,$U$6:$V$10,2,0)+VLOOKUP(M21,$U$6:$V$10,2,0)&lt;=18,OR(COUNTIF(B16:D16,"Kurang")&gt;=2,COUNTIF(M19:M21,"Sangat Kurang")&gt;=1)),AND(VLOOKUP(M19,$U$6:$V$10,2,0)+VLOOKUP(M20,$U$6:$V$10,2,0)+VLOOKUP(M21,$U$6:$V$10,2,0)&gt;=18,VLOOKUP(M19,$U$6:$V$10,2,0)+VLOOKUP(M20,$U$6:$V$10,2,0)+VLOOKUP(M21,$U$6:$V$10,2,0)&lt;=33,OR(COUNTIF(M19:M21,"Sangat Kurang")&gt;=1,(COUNTIF(M19:M21,"Kurang")&gt;=2)))),"Kurang",IF(OR(VLOOKUP(M19,$U$6:$V$10,2,0)+VLOOKUP(M20,$U$6:$V$10,2,0)+VLOOKUP(M21,$U$6:$V$10,2,0)=35,AND(VLOOKUP(M19,$U$6:$V$10,2,0)+VLOOKUP(M20,$U$6:$V$10,2,0)+VLOOKUP(M21,$U$6:$V$10,2,0)&gt;=19,VLOOKUP(M19,$U$6:$V$10,2,0)+VLOOKUP(M20,$U$6:$V$10,2,0)+VLOOKUP(M21,$U$6:$V$10,2,0)&lt;=33,OR(COUNTIF(M19:M21,"Kurang")&lt;=1,COUNTIF(M19:M21,"Sangat Kurang"&lt;1)))),"Cukup",IF(AND(VLOOKUP(M19,$U$6:$V$10,2,0)+VLOOKUP(M20,$U$6:$V$10,2,0)+VLOOKUP(M21,$U$6:$V$10,2,0)&gt;=34,VLOOKUP(M19,$U$6:$V$10,2,0)+VLOOKUP(M20,$U$6:$V$10,2,0)+VLOOKUP(M21,$U$6:$V$10,2,0)&lt;=42,COUNTIF(M19:M21,"Kurang")&lt;1),"Baik",IF(VLOOKUP(M19,$U$6:$V$10,2,0)+VLOOKUP(M20,$U$6:$V$10,2,0)+VLOOKUP(M21,$U$6:$V$10,2,0)&gt;=45,"Sangat Baik","-")))))</f>
        <v>Cukup</v>
      </c>
      <c r="P19" s="844" t="str">
        <f>IF(COUNTIF(M19:M21,"Sangat Kurang")&gt;=2,"Sangat Kurang",IF(OR(AND(SUM(N19:N21)&lt;=18,OR(COUNTIF(B16:D16,"Kurang")&gt;=2,COUNTIF(M19:M21,"Sangat Kurang")&gt;=1)),AND(SUM(N19:N21)&gt;=18,SUM(N19:N21)&lt;=33,OR(COUNTIF(M19:M21,"Sangat Kurang")&gt;=1,(COUNTIF(M19:M21,"Kurang")&gt;=2)))),"Kurang",IF(OR(SUM(N19:N21)=35,AND(SUM(N19:N21)&gt;=19,SUM(N19:N21)&lt;=33,OR(COUNTIF(M19:M21,"Kurang")&lt;=1,COUNTIF(M19:M21,"Sangat Kurang"&lt;1)))),"Cukup",IF(AND(SUM(N19:N21)&gt;=34,SUM(N19:N21)&lt;=42,COUNTIF(M19:M21,"Kurang")&lt;1),"Baik",IF(SUM(N19:N21)&gt;=45,"Sangat Baik","-")))))</f>
        <v>Cukup</v>
      </c>
      <c r="Q19" s="834">
        <f>VLOOKUP(O19,$AF$16:$AG$20,2,0)</f>
        <v>80</v>
      </c>
      <c r="R19" s="834" t="s">
        <v>73</v>
      </c>
      <c r="S19" s="828">
        <f t="shared" ref="S19" si="2">IF(R19="direct",Q19,(Q19+(Q19*20%)))</f>
        <v>80</v>
      </c>
      <c r="T19" s="384"/>
      <c r="U19" s="384"/>
      <c r="V19" s="423">
        <f>'[8]4. Penilaian SKP kaban'!B25</f>
        <v>0</v>
      </c>
      <c r="W19" s="424">
        <f>'[8]4. Penilaian SKP kaban'!C25</f>
        <v>0</v>
      </c>
      <c r="X19" s="425">
        <f>VLOOKUP(W19,'[8]4. Penilaian SKP kaban'!$C$15:$K$25,8,0)</f>
        <v>0</v>
      </c>
      <c r="Y19" s="426">
        <f>X19</f>
        <v>0</v>
      </c>
      <c r="Z19" s="384"/>
      <c r="AA19" s="383" t="s">
        <v>49</v>
      </c>
      <c r="AB19" s="383" t="s">
        <v>49</v>
      </c>
      <c r="AC19" s="427" t="s">
        <v>50</v>
      </c>
      <c r="AD19" s="383" t="s">
        <v>74</v>
      </c>
      <c r="AE19" s="383" t="s">
        <v>74</v>
      </c>
      <c r="AF19" s="383" t="s">
        <v>49</v>
      </c>
      <c r="AG19" s="383">
        <v>60</v>
      </c>
      <c r="AH19" s="384">
        <v>2</v>
      </c>
      <c r="AI19" s="428">
        <f>(5+4+2)/3</f>
        <v>3.6666666666666665</v>
      </c>
      <c r="AJ19" s="429" t="s">
        <v>48</v>
      </c>
      <c r="AK19" s="384"/>
      <c r="AL19" s="384"/>
      <c r="AM19" s="384"/>
      <c r="AN19" s="384"/>
      <c r="AO19" s="384"/>
      <c r="AP19" s="384"/>
      <c r="AQ19" s="384"/>
      <c r="AR19" s="384"/>
      <c r="AS19" s="384"/>
      <c r="AT19" s="384"/>
      <c r="AU19" s="384"/>
      <c r="AV19" s="384"/>
      <c r="AW19" s="384"/>
      <c r="AX19" s="384"/>
      <c r="AY19" s="384"/>
      <c r="AZ19" s="384"/>
      <c r="BA19" s="384"/>
      <c r="BB19" s="384"/>
      <c r="BC19" s="384"/>
      <c r="BD19" s="384"/>
      <c r="BE19" s="384"/>
      <c r="BF19" s="384"/>
      <c r="BG19" s="384"/>
      <c r="BH19" s="384"/>
      <c r="BI19" s="384"/>
      <c r="BJ19" s="384"/>
      <c r="BK19" s="384"/>
      <c r="BL19" s="384"/>
      <c r="BM19" s="384"/>
      <c r="BN19" s="384"/>
      <c r="BO19" s="384"/>
      <c r="BP19" s="384"/>
      <c r="BQ19" s="384"/>
      <c r="BR19" s="384"/>
      <c r="BS19" s="384"/>
      <c r="BT19" s="384"/>
      <c r="BU19" s="384"/>
      <c r="BV19" s="384"/>
      <c r="BW19" s="384"/>
      <c r="BX19" s="384"/>
      <c r="BY19" s="384"/>
      <c r="BZ19" s="384"/>
      <c r="CA19" s="384"/>
      <c r="CB19" s="384"/>
      <c r="CC19" s="384"/>
      <c r="CD19" s="384"/>
      <c r="CE19" s="384"/>
      <c r="CF19" s="384"/>
      <c r="CG19" s="384"/>
      <c r="CH19" s="384"/>
      <c r="CI19" s="384"/>
      <c r="CJ19" s="384"/>
      <c r="CK19" s="384"/>
      <c r="CL19" s="384"/>
      <c r="CM19" s="384"/>
      <c r="CN19" s="384"/>
      <c r="CO19" s="384"/>
      <c r="CP19" s="384"/>
      <c r="CQ19" s="384"/>
      <c r="CR19" s="384"/>
      <c r="CS19" s="384"/>
      <c r="CT19" s="384"/>
      <c r="CU19" s="384"/>
      <c r="CV19" s="384"/>
      <c r="CW19" s="384"/>
      <c r="CX19" s="384"/>
      <c r="CY19" s="384"/>
      <c r="CZ19" s="384"/>
      <c r="DA19" s="384"/>
      <c r="DB19" s="384"/>
      <c r="DC19" s="384"/>
      <c r="DD19" s="384"/>
      <c r="DE19" s="384"/>
      <c r="DF19" s="384"/>
      <c r="DG19" s="384"/>
      <c r="DH19" s="384"/>
      <c r="DI19" s="384"/>
      <c r="DJ19" s="384"/>
      <c r="DK19" s="384"/>
      <c r="DL19" s="384"/>
      <c r="DM19" s="384"/>
      <c r="DN19" s="384"/>
      <c r="DO19" s="384"/>
      <c r="DP19" s="384"/>
      <c r="DQ19" s="384"/>
      <c r="DR19" s="384"/>
      <c r="DS19" s="384"/>
      <c r="DT19" s="384"/>
      <c r="DU19" s="384"/>
      <c r="DV19" s="384"/>
      <c r="DW19" s="384"/>
      <c r="DX19" s="384"/>
      <c r="DY19" s="384"/>
      <c r="DZ19" s="384"/>
      <c r="EA19" s="384"/>
      <c r="EB19" s="384"/>
      <c r="EC19" s="384"/>
      <c r="ED19" s="384"/>
      <c r="EE19" s="384"/>
      <c r="EF19" s="384"/>
      <c r="EG19" s="384"/>
      <c r="EH19" s="384"/>
      <c r="EI19" s="384"/>
      <c r="EJ19" s="384"/>
      <c r="EK19" s="384"/>
      <c r="EL19" s="384"/>
      <c r="EM19" s="384"/>
      <c r="EN19" s="384"/>
      <c r="EO19" s="384"/>
      <c r="EP19" s="384"/>
      <c r="EQ19" s="384"/>
      <c r="ER19" s="384"/>
      <c r="ES19" s="384"/>
      <c r="ET19" s="384"/>
      <c r="EU19" s="384"/>
      <c r="EV19" s="384"/>
      <c r="EW19" s="384"/>
      <c r="EX19" s="384"/>
      <c r="EY19" s="384"/>
      <c r="EZ19" s="384"/>
      <c r="FA19" s="384"/>
      <c r="FB19" s="384"/>
      <c r="FC19" s="384"/>
      <c r="FD19" s="384"/>
      <c r="FE19" s="384"/>
      <c r="FF19" s="384"/>
      <c r="FG19" s="384"/>
      <c r="FH19" s="384"/>
      <c r="FI19" s="384"/>
      <c r="FJ19" s="384"/>
      <c r="FK19" s="384"/>
      <c r="FL19" s="384"/>
      <c r="FM19" s="384"/>
      <c r="FN19" s="384"/>
      <c r="FO19" s="384"/>
      <c r="FP19" s="384"/>
      <c r="FQ19" s="384"/>
      <c r="FR19" s="384"/>
      <c r="FS19" s="384"/>
      <c r="FT19" s="384"/>
      <c r="FU19" s="384"/>
      <c r="FV19" s="384"/>
      <c r="FW19" s="384"/>
      <c r="FX19" s="384"/>
      <c r="FY19" s="384"/>
      <c r="FZ19" s="384"/>
      <c r="GA19" s="384"/>
      <c r="GB19" s="384"/>
      <c r="GC19" s="384"/>
      <c r="GD19" s="384"/>
      <c r="GE19" s="384"/>
      <c r="GF19" s="384"/>
      <c r="GG19" s="384"/>
      <c r="GH19" s="384"/>
      <c r="GI19" s="384"/>
      <c r="GJ19" s="384"/>
      <c r="GK19" s="384"/>
      <c r="GL19" s="384"/>
      <c r="GM19" s="384"/>
      <c r="GN19" s="384"/>
      <c r="GO19" s="384"/>
      <c r="GP19" s="384"/>
      <c r="GQ19" s="384"/>
      <c r="GR19" s="384"/>
      <c r="GS19" s="384"/>
      <c r="GT19" s="384"/>
      <c r="GU19" s="384"/>
      <c r="GV19" s="384"/>
      <c r="GW19" s="384"/>
      <c r="GX19" s="384"/>
      <c r="GY19" s="384"/>
      <c r="GZ19" s="384"/>
      <c r="HA19" s="384"/>
      <c r="HB19" s="384"/>
      <c r="HC19" s="384"/>
      <c r="HD19" s="384"/>
      <c r="HE19" s="384"/>
      <c r="HF19" s="384"/>
      <c r="HG19" s="384"/>
      <c r="HH19" s="384"/>
      <c r="HI19" s="384"/>
      <c r="HJ19" s="384"/>
      <c r="HK19" s="384"/>
      <c r="HL19" s="384"/>
      <c r="HM19" s="384"/>
      <c r="HN19" s="384"/>
      <c r="HO19" s="384"/>
      <c r="HP19" s="384"/>
      <c r="HQ19" s="384"/>
      <c r="HR19" s="384"/>
      <c r="HS19" s="384"/>
      <c r="HT19" s="384"/>
      <c r="HU19" s="384"/>
      <c r="HV19" s="384"/>
      <c r="HW19" s="384"/>
      <c r="HX19" s="384"/>
      <c r="HY19" s="384"/>
      <c r="HZ19" s="384"/>
      <c r="IA19" s="384"/>
      <c r="IB19" s="384"/>
      <c r="IC19" s="384"/>
      <c r="ID19" s="384"/>
      <c r="IE19" s="384"/>
      <c r="IF19" s="384"/>
      <c r="IG19" s="384"/>
      <c r="IH19" s="384"/>
      <c r="II19" s="384"/>
      <c r="IJ19" s="384"/>
      <c r="IK19" s="384"/>
      <c r="IL19" s="384"/>
      <c r="IM19" s="384"/>
      <c r="IN19" s="384"/>
      <c r="IO19" s="384"/>
      <c r="IP19" s="384"/>
      <c r="IQ19" s="384"/>
      <c r="IR19" s="384"/>
      <c r="IS19" s="384"/>
      <c r="IT19" s="384"/>
      <c r="IU19" s="384"/>
      <c r="IV19" s="384"/>
    </row>
    <row r="20" spans="2:256" ht="27.75" customHeight="1">
      <c r="B20" s="837"/>
      <c r="C20" s="813"/>
      <c r="D20" s="814"/>
      <c r="E20" s="847"/>
      <c r="F20" s="422" t="s">
        <v>75</v>
      </c>
      <c r="G20" s="822" t="str">
        <f>RENCANA!J18&amp;""</f>
        <v>Persentase pemanfaatan media informasi</v>
      </c>
      <c r="H20" s="823"/>
      <c r="I20" s="418" t="str">
        <f>RENCANA!M18</f>
        <v>100</v>
      </c>
      <c r="J20" s="430">
        <v>95</v>
      </c>
      <c r="K20" s="420" t="s">
        <v>72</v>
      </c>
      <c r="L20" s="421">
        <f>IF(AND(I20=0,J20=0),0,IF(K20="Normal",(IF((J20/I20)&lt;=0%,0%,IF((J20/I20)&gt;110%,110%,J20/I20))),IF(K20="Khusus",IF(1+(1-(J21/I20))&lt;=0%,0%,IF(1+(1-(J20/I20))&gt;110,110%,1+(1-(J20/I20)))))))</f>
        <v>0.95</v>
      </c>
      <c r="M20" s="422" t="str">
        <f t="shared" si="0"/>
        <v>Cukup</v>
      </c>
      <c r="N20" s="420">
        <f t="shared" si="1"/>
        <v>8</v>
      </c>
      <c r="O20" s="831"/>
      <c r="P20" s="831"/>
      <c r="Q20" s="827"/>
      <c r="R20" s="827"/>
      <c r="S20" s="829"/>
      <c r="T20" s="384"/>
      <c r="U20" s="384"/>
      <c r="V20" s="423"/>
      <c r="W20" s="424"/>
      <c r="X20" s="427"/>
      <c r="Y20" s="426"/>
      <c r="Z20" s="384"/>
      <c r="AA20" s="427" t="s">
        <v>50</v>
      </c>
      <c r="AB20" s="427" t="s">
        <v>50</v>
      </c>
      <c r="AC20" s="383" t="s">
        <v>74</v>
      </c>
      <c r="AD20" s="383" t="s">
        <v>74</v>
      </c>
      <c r="AE20" s="383" t="s">
        <v>74</v>
      </c>
      <c r="AF20" s="427" t="s">
        <v>50</v>
      </c>
      <c r="AG20" s="383">
        <v>25</v>
      </c>
      <c r="AH20" s="384">
        <v>1</v>
      </c>
      <c r="AI20" s="428">
        <f>(5+4+1)/3</f>
        <v>3.3333333333333335</v>
      </c>
      <c r="AJ20" s="429" t="s">
        <v>49</v>
      </c>
      <c r="AK20" s="384"/>
      <c r="AL20" s="384"/>
      <c r="AM20" s="384"/>
      <c r="AN20" s="384"/>
      <c r="AO20" s="384"/>
      <c r="AP20" s="384"/>
      <c r="AQ20" s="384"/>
      <c r="AR20" s="384"/>
      <c r="AS20" s="384"/>
      <c r="AT20" s="384"/>
      <c r="AU20" s="384"/>
      <c r="AV20" s="384"/>
      <c r="AW20" s="384"/>
      <c r="AX20" s="384"/>
      <c r="AY20" s="384"/>
      <c r="AZ20" s="384"/>
      <c r="BA20" s="384"/>
      <c r="BB20" s="384"/>
      <c r="BC20" s="384"/>
      <c r="BD20" s="384"/>
      <c r="BE20" s="384"/>
      <c r="BF20" s="384"/>
      <c r="BG20" s="384"/>
      <c r="BH20" s="384"/>
      <c r="BI20" s="384"/>
      <c r="BJ20" s="384"/>
      <c r="BK20" s="384"/>
      <c r="BL20" s="384"/>
      <c r="BM20" s="384"/>
      <c r="BN20" s="384"/>
      <c r="BO20" s="384"/>
      <c r="BP20" s="384"/>
      <c r="BQ20" s="384"/>
      <c r="BR20" s="384"/>
      <c r="BS20" s="384"/>
      <c r="BT20" s="384"/>
      <c r="BU20" s="384"/>
      <c r="BV20" s="384"/>
      <c r="BW20" s="384"/>
      <c r="BX20" s="384"/>
      <c r="BY20" s="384"/>
      <c r="BZ20" s="384"/>
      <c r="CA20" s="384"/>
      <c r="CB20" s="384"/>
      <c r="CC20" s="384"/>
      <c r="CD20" s="384"/>
      <c r="CE20" s="384"/>
      <c r="CF20" s="384"/>
      <c r="CG20" s="384"/>
      <c r="CH20" s="384"/>
      <c r="CI20" s="384"/>
      <c r="CJ20" s="384"/>
      <c r="CK20" s="384"/>
      <c r="CL20" s="384"/>
      <c r="CM20" s="384"/>
      <c r="CN20" s="384"/>
      <c r="CO20" s="384"/>
      <c r="CP20" s="384"/>
      <c r="CQ20" s="384"/>
      <c r="CR20" s="384"/>
      <c r="CS20" s="384"/>
      <c r="CT20" s="384"/>
      <c r="CU20" s="384"/>
      <c r="CV20" s="384"/>
      <c r="CW20" s="384"/>
      <c r="CX20" s="384"/>
      <c r="CY20" s="384"/>
      <c r="CZ20" s="384"/>
      <c r="DA20" s="384"/>
      <c r="DB20" s="384"/>
      <c r="DC20" s="384"/>
      <c r="DD20" s="384"/>
      <c r="DE20" s="384"/>
      <c r="DF20" s="384"/>
      <c r="DG20" s="384"/>
      <c r="DH20" s="384"/>
      <c r="DI20" s="384"/>
      <c r="DJ20" s="384"/>
      <c r="DK20" s="384"/>
      <c r="DL20" s="384"/>
      <c r="DM20" s="384"/>
      <c r="DN20" s="384"/>
      <c r="DO20" s="384"/>
      <c r="DP20" s="384"/>
      <c r="DQ20" s="384"/>
      <c r="DR20" s="384"/>
      <c r="DS20" s="384"/>
      <c r="DT20" s="384"/>
      <c r="DU20" s="384"/>
      <c r="DV20" s="384"/>
      <c r="DW20" s="384"/>
      <c r="DX20" s="384"/>
      <c r="DY20" s="384"/>
      <c r="DZ20" s="384"/>
      <c r="EA20" s="384"/>
      <c r="EB20" s="384"/>
      <c r="EC20" s="384"/>
      <c r="ED20" s="384"/>
      <c r="EE20" s="384"/>
      <c r="EF20" s="384"/>
      <c r="EG20" s="384"/>
      <c r="EH20" s="384"/>
      <c r="EI20" s="384"/>
      <c r="EJ20" s="384"/>
      <c r="EK20" s="384"/>
      <c r="EL20" s="384"/>
      <c r="EM20" s="384"/>
      <c r="EN20" s="384"/>
      <c r="EO20" s="384"/>
      <c r="EP20" s="384"/>
      <c r="EQ20" s="384"/>
      <c r="ER20" s="384"/>
      <c r="ES20" s="384"/>
      <c r="ET20" s="384"/>
      <c r="EU20" s="384"/>
      <c r="EV20" s="384"/>
      <c r="EW20" s="384"/>
      <c r="EX20" s="384"/>
      <c r="EY20" s="384"/>
      <c r="EZ20" s="384"/>
      <c r="FA20" s="384"/>
      <c r="FB20" s="384"/>
      <c r="FC20" s="384"/>
      <c r="FD20" s="384"/>
      <c r="FE20" s="384"/>
      <c r="FF20" s="384"/>
      <c r="FG20" s="384"/>
      <c r="FH20" s="384"/>
      <c r="FI20" s="384"/>
      <c r="FJ20" s="384"/>
      <c r="FK20" s="384"/>
      <c r="FL20" s="384"/>
      <c r="FM20" s="384"/>
      <c r="FN20" s="384"/>
      <c r="FO20" s="384"/>
      <c r="FP20" s="384"/>
      <c r="FQ20" s="384"/>
      <c r="FR20" s="384"/>
      <c r="FS20" s="384"/>
      <c r="FT20" s="384"/>
      <c r="FU20" s="384"/>
      <c r="FV20" s="384"/>
      <c r="FW20" s="384"/>
      <c r="FX20" s="384"/>
      <c r="FY20" s="384"/>
      <c r="FZ20" s="384"/>
      <c r="GA20" s="384"/>
      <c r="GB20" s="384"/>
      <c r="GC20" s="384"/>
      <c r="GD20" s="384"/>
      <c r="GE20" s="384"/>
      <c r="GF20" s="384"/>
      <c r="GG20" s="384"/>
      <c r="GH20" s="384"/>
      <c r="GI20" s="384"/>
      <c r="GJ20" s="384"/>
      <c r="GK20" s="384"/>
      <c r="GL20" s="384"/>
      <c r="GM20" s="384"/>
      <c r="GN20" s="384"/>
      <c r="GO20" s="384"/>
      <c r="GP20" s="384"/>
      <c r="GQ20" s="384"/>
      <c r="GR20" s="384"/>
      <c r="GS20" s="384"/>
      <c r="GT20" s="384"/>
      <c r="GU20" s="384"/>
      <c r="GV20" s="384"/>
      <c r="GW20" s="384"/>
      <c r="GX20" s="384"/>
      <c r="GY20" s="384"/>
      <c r="GZ20" s="384"/>
      <c r="HA20" s="384"/>
      <c r="HB20" s="384"/>
      <c r="HC20" s="384"/>
      <c r="HD20" s="384"/>
      <c r="HE20" s="384"/>
      <c r="HF20" s="384"/>
      <c r="HG20" s="384"/>
      <c r="HH20" s="384"/>
      <c r="HI20" s="384"/>
      <c r="HJ20" s="384"/>
      <c r="HK20" s="384"/>
      <c r="HL20" s="384"/>
      <c r="HM20" s="384"/>
      <c r="HN20" s="384"/>
      <c r="HO20" s="384"/>
      <c r="HP20" s="384"/>
      <c r="HQ20" s="384"/>
      <c r="HR20" s="384"/>
      <c r="HS20" s="384"/>
      <c r="HT20" s="384"/>
      <c r="HU20" s="384"/>
      <c r="HV20" s="384"/>
      <c r="HW20" s="384"/>
      <c r="HX20" s="384"/>
      <c r="HY20" s="384"/>
      <c r="HZ20" s="384"/>
      <c r="IA20" s="384"/>
      <c r="IB20" s="384"/>
      <c r="IC20" s="384"/>
      <c r="ID20" s="384"/>
      <c r="IE20" s="384"/>
      <c r="IF20" s="384"/>
      <c r="IG20" s="384"/>
      <c r="IH20" s="384"/>
      <c r="II20" s="384"/>
      <c r="IJ20" s="384"/>
      <c r="IK20" s="384"/>
      <c r="IL20" s="384"/>
      <c r="IM20" s="384"/>
      <c r="IN20" s="384"/>
      <c r="IO20" s="384"/>
      <c r="IP20" s="384"/>
      <c r="IQ20" s="384"/>
      <c r="IR20" s="384"/>
      <c r="IS20" s="384"/>
      <c r="IT20" s="384"/>
      <c r="IU20" s="384"/>
      <c r="IV20" s="384"/>
    </row>
    <row r="21" spans="2:256" ht="27.75" customHeight="1">
      <c r="B21" s="838"/>
      <c r="C21" s="815"/>
      <c r="D21" s="816"/>
      <c r="E21" s="848"/>
      <c r="F21" s="422" t="s">
        <v>76</v>
      </c>
      <c r="G21" s="822" t="str">
        <f>RENCANA!J19&amp;""</f>
        <v xml:space="preserve">Waktu Penyediaan Informasi </v>
      </c>
      <c r="H21" s="823"/>
      <c r="I21" s="418">
        <f>RENCANA!M19</f>
        <v>6</v>
      </c>
      <c r="J21" s="419">
        <v>6</v>
      </c>
      <c r="K21" s="420" t="s">
        <v>72</v>
      </c>
      <c r="L21" s="421">
        <f>IF(AND(I21=0,J21=0),0,IF(K21="Normal",(IF((J21/I21)&lt;=0%,0%,IF((J21/I21)&gt;110%,110%,J21/I21))),IF(K21="Khusus",IF(1+(1-(J21/I21))&lt;=0%,0%,IF(1+(1-(J21/I21))&gt;110,110%,1+(1-(J21/I21)))))))</f>
        <v>1</v>
      </c>
      <c r="M21" s="422" t="str">
        <f t="shared" si="0"/>
        <v>Baik</v>
      </c>
      <c r="N21" s="420">
        <f t="shared" si="1"/>
        <v>13</v>
      </c>
      <c r="O21" s="845"/>
      <c r="P21" s="845"/>
      <c r="Q21" s="835"/>
      <c r="R21" s="835"/>
      <c r="S21" s="830"/>
      <c r="AI21" s="428">
        <f>(5+3+3)/3</f>
        <v>3.6666666666666665</v>
      </c>
      <c r="AJ21" s="376" t="s">
        <v>48</v>
      </c>
    </row>
    <row r="22" spans="2:256" ht="27.75" customHeight="1">
      <c r="B22" s="836" t="str">
        <f>RENCANA!B20&amp;""</f>
        <v>2</v>
      </c>
      <c r="C22" s="839" t="str">
        <f>RENCANA!C20&amp;""</f>
        <v>Meningkatnya Kualitas Pendidikan</v>
      </c>
      <c r="D22" s="840"/>
      <c r="E22" s="841" t="str">
        <f>RENCANA!F20&amp;""</f>
        <v>2.1 Pelaksanaan Standar Nasional Pendidikan</v>
      </c>
      <c r="F22" s="422" t="s">
        <v>71</v>
      </c>
      <c r="G22" s="822" t="str">
        <f>RENCANA!J20&amp;""</f>
        <v>Jumlah Standar Nasional Pendidikan</v>
      </c>
      <c r="H22" s="823"/>
      <c r="I22" s="418">
        <f>RENCANA!M20</f>
        <v>1</v>
      </c>
      <c r="J22" s="419">
        <v>1</v>
      </c>
      <c r="K22" s="420" t="s">
        <v>72</v>
      </c>
      <c r="L22" s="421">
        <f>IF(AND(I22=0,J22=0),0,IF(K22="Normal",(IF((J22/I22)&lt;=0%,0%,IF((J22/I22)&gt;110%,110%,J22/I22))),IF(K22="Khusus",IF(1+(1-(J24/I22))&lt;=0%,0%,IF(1+(1-(J22/I22))&gt;110,110%,1+(1-(J22/I22)))))))</f>
        <v>1</v>
      </c>
      <c r="M22" s="422" t="str">
        <f t="shared" si="0"/>
        <v>Baik</v>
      </c>
      <c r="N22" s="420">
        <f t="shared" si="1"/>
        <v>13</v>
      </c>
      <c r="O22" s="831" t="str">
        <f>IF(COUNTIF(M22:M24,"Sangat Kurang")&gt;=2,"Sangat Kurang",IF(OR(AND(VLOOKUP(M22,$U$6:$V$10,2,0)+VLOOKUP(M23,$U$6:$V$10,2,0)+VLOOKUP(M24,$U$6:$V$10,2,0)&lt;=18,OR(COUNTIF(B19:D19,"Kurang")&gt;=2,COUNTIF(M22:M24,"Sangat Kurang")&gt;=1)),AND(VLOOKUP(M22,$U$6:$V$10,2,0)+VLOOKUP(M23,$U$6:$V$10,2,0)+VLOOKUP(M24,$U$6:$V$10,2,0)&gt;=18,VLOOKUP(M22,$U$6:$V$10,2,0)+VLOOKUP(M23,$U$6:$V$10,2,0)+VLOOKUP(M24,$U$6:$V$10,2,0)&lt;=33,OR(COUNTIF(M22:M24,"Sangat Kurang")&gt;=1,(COUNTIF(M22:M24,"Kurang")&gt;=2)))),"Kurang",IF(OR(VLOOKUP(M22,$U$6:$V$10,2,0)+VLOOKUP(M23,$U$6:$V$10,2,0)+VLOOKUP(M24,$U$6:$V$10,2,0)=35,AND(VLOOKUP(M22,$U$6:$V$10,2,0)+VLOOKUP(M23,$U$6:$V$10,2,0)+VLOOKUP(M24,$U$6:$V$10,2,0)&gt;=19,VLOOKUP(M22,$U$6:$V$10,2,0)+VLOOKUP(M23,$U$6:$V$10,2,0)+VLOOKUP(M24,$U$6:$V$10,2,0)&lt;=33,OR(COUNTIF(M22:M24,"Kurang")&lt;=1,COUNTIF(M22:M24,"Sangat Kurang"&lt;1)))),"Cukup",IF(AND(VLOOKUP(M22,$U$6:$V$10,2,0)+VLOOKUP(M23,$U$6:$V$10,2,0)+VLOOKUP(M24,$U$6:$V$10,2,0)&gt;=34,VLOOKUP(M22,$U$6:$V$10,2,0)+VLOOKUP(M23,$U$6:$V$10,2,0)+VLOOKUP(M24,$U$6:$V$10,2,0)&lt;=42,COUNTIF(M22:M24,"Kurang")&lt;1),"Baik",IF(VLOOKUP(M22,$U$6:$V$10,2,0)+VLOOKUP(M23,$U$6:$V$10,2,0)+VLOOKUP(M24,$U$6:$V$10,2,0)&gt;=45,"Sangat Baik","-")))))</f>
        <v>Baik</v>
      </c>
      <c r="P22" s="831" t="str">
        <f>IF(COUNTIF(M22:M24,"Sangat Kurang")&gt;=2,"Sangat Kurang",IF(OR(AND(SUM(N22:N24)&lt;=18,OR(COUNTIF(B19:D19,"Kurang")&gt;=2,COUNTIF(M22:M24,"Sangat Kurang")&gt;=1)),AND(SUM(N22:N24)&gt;=18,SUM(N22:N24)&lt;=33,OR(COUNTIF(M22:M24,"Sangat Kurang")&gt;=1,(COUNTIF(M22:M24,"Kurang")&gt;=2)))),"Kurang",IF(OR(SUM(N22:N24)=35,AND(SUM(N22:N24)&gt;=19,SUM(N22:N24)&lt;=33,OR(COUNTIF(M22:M24,"Kurang")&lt;=1,COUNTIF(M22:M24,"Sangat Kurang"&lt;1)))),"Cukup",IF(AND(SUM(N22:N24)&gt;=34,SUM(N22:N24)&lt;=42,COUNTIF(M22:M24,"Kurang")&lt;1),"Baik",IF(SUM(N22:N24)&gt;=45,"Sangat Baik","-")))))</f>
        <v>Baik</v>
      </c>
      <c r="Q22" s="827">
        <f>VLOOKUP(O22,$AF$16:$AG$20,2,0)</f>
        <v>100</v>
      </c>
      <c r="R22" s="827" t="s">
        <v>73</v>
      </c>
      <c r="S22" s="828">
        <f t="shared" ref="S22" si="3">IF(R22="direct",Q22,(Q22+(Q22*20%)))</f>
        <v>100</v>
      </c>
      <c r="AI22" s="428"/>
    </row>
    <row r="23" spans="2:256" ht="27.75" customHeight="1">
      <c r="B23" s="837"/>
      <c r="C23" s="813"/>
      <c r="D23" s="814"/>
      <c r="E23" s="842"/>
      <c r="F23" s="422" t="s">
        <v>75</v>
      </c>
      <c r="G23" s="822" t="str">
        <f>RENCANA!J21&amp;""</f>
        <v>Ketercapaian SNP (Peta Mutu PMP/APM)</v>
      </c>
      <c r="H23" s="823"/>
      <c r="I23" s="418" t="str">
        <f>RENCANA!M21</f>
        <v>100</v>
      </c>
      <c r="J23" s="419">
        <v>90</v>
      </c>
      <c r="K23" s="420" t="s">
        <v>72</v>
      </c>
      <c r="L23" s="421">
        <f>IF(AND(I23=0,J23=0),0,IF(K23="Normal",(IF((J23/I23)&lt;=0%,0%,IF((J23/I23)&gt;110%,110%,J23/I23))),IF(K23="Khusus",IF(1+(1-(J24/I23))&lt;=0%,0%,IF(1+(1-(J23/I23))&gt;110,110%,1+(1-(J23/I23)))))))</f>
        <v>0.9</v>
      </c>
      <c r="M23" s="422" t="str">
        <f t="shared" si="0"/>
        <v>Cukup</v>
      </c>
      <c r="N23" s="420">
        <f t="shared" si="1"/>
        <v>8</v>
      </c>
      <c r="O23" s="831"/>
      <c r="P23" s="831"/>
      <c r="Q23" s="827"/>
      <c r="R23" s="827"/>
      <c r="S23" s="829"/>
      <c r="AI23" s="428"/>
    </row>
    <row r="24" spans="2:256" ht="27.75" customHeight="1">
      <c r="B24" s="838"/>
      <c r="C24" s="815"/>
      <c r="D24" s="816"/>
      <c r="E24" s="843"/>
      <c r="F24" s="431" t="s">
        <v>76</v>
      </c>
      <c r="G24" s="822" t="str">
        <f>RENCANA!J22&amp;""</f>
        <v>Waktu Pelaksanaan</v>
      </c>
      <c r="H24" s="823"/>
      <c r="I24" s="418">
        <f>RENCANA!M22</f>
        <v>6</v>
      </c>
      <c r="J24" s="419">
        <v>6</v>
      </c>
      <c r="K24" s="420" t="s">
        <v>72</v>
      </c>
      <c r="L24" s="421">
        <f>IF(AND(I24=0,J24=0),0,IF(K24="Normal",(IF((J24/I24)&lt;=0%,0%,IF((J24/I24)&gt;110%,110%,J24/I24))),IF(K24="Khusus",IF(1+(1-(J24/I24))&lt;=0%,0%,IF(1+(1-(J24/I24))&gt;110,110%,1+(1-(J24/I24)))))))</f>
        <v>1</v>
      </c>
      <c r="M24" s="422" t="str">
        <f t="shared" si="0"/>
        <v>Baik</v>
      </c>
      <c r="N24" s="420">
        <f t="shared" si="1"/>
        <v>13</v>
      </c>
      <c r="O24" s="831"/>
      <c r="P24" s="831"/>
      <c r="Q24" s="827"/>
      <c r="R24" s="827"/>
      <c r="S24" s="830"/>
      <c r="AI24" s="428"/>
    </row>
    <row r="25" spans="2:256" ht="27.75" customHeight="1">
      <c r="B25" s="836" t="str">
        <f>RENCANA!B23&amp;""</f>
        <v/>
      </c>
      <c r="C25" s="811" t="str">
        <f>RENCANA!C23&amp;""</f>
        <v>Meningkatnya Kualitas Pendidikan</v>
      </c>
      <c r="D25" s="812"/>
      <c r="E25" s="841" t="str">
        <f>RENCANA!F23&amp;""</f>
        <v>2.2 Supervisi Kepada Guru dan Tenaga Kependidikan Berkelanjutan</v>
      </c>
      <c r="F25" s="432" t="s">
        <v>71</v>
      </c>
      <c r="G25" s="822" t="str">
        <f>RENCANA!J23&amp;""</f>
        <v>Jumlah Kegiatan supervisi Guru dan Tendik</v>
      </c>
      <c r="H25" s="823"/>
      <c r="I25" s="418">
        <f>RENCANA!M23</f>
        <v>40</v>
      </c>
      <c r="J25" s="419">
        <v>35</v>
      </c>
      <c r="K25" s="420" t="s">
        <v>72</v>
      </c>
      <c r="L25" s="421">
        <f>IF(AND(I25=0,J25=0),0,IF(K25="Normal",(IF((J25/I25)&lt;=0%,0%,IF((J25/I25)&gt;110%,110%,J25/I25))),IF(K25="Khusus",IF(1+(1-(J27/I25))&lt;=0%,0%,IF(1+(1-(J25/I25))&gt;110,110%,1+(1-(J25/I25)))))))</f>
        <v>0.875</v>
      </c>
      <c r="M25" s="422" t="str">
        <f t="shared" si="0"/>
        <v>Cukup</v>
      </c>
      <c r="N25" s="420">
        <f t="shared" si="1"/>
        <v>8</v>
      </c>
      <c r="O25" s="844" t="str">
        <f>IF(COUNTIF(M25:M27,"Sangat Kurang")&gt;=2,"Sangat Kurang",IF(OR(AND(VLOOKUP(M25,$U$6:$V$10,2,0)+VLOOKUP(M26,$U$6:$V$10,2,0)+VLOOKUP(M27,$U$6:$V$10,2,0)&lt;=18,OR(COUNTIF(B22:D22,"Kurang")&gt;=2,COUNTIF(M25:M27,"Sangat Kurang")&gt;=1)),AND(VLOOKUP(M25,$U$6:$V$10,2,0)+VLOOKUP(M26,$U$6:$V$10,2,0)+VLOOKUP(M27,$U$6:$V$10,2,0)&gt;=18,VLOOKUP(M25,$U$6:$V$10,2,0)+VLOOKUP(M26,$U$6:$V$10,2,0)+VLOOKUP(M27,$U$6:$V$10,2,0)&lt;=33,OR(COUNTIF(M25:M27,"Sangat Kurang")&gt;=1,(COUNTIF(M25:M27,"Kurang")&gt;=2)))),"Kurang",IF(OR(VLOOKUP(M25,$U$6:$V$10,2,0)+VLOOKUP(M26,$U$6:$V$10,2,0)+VLOOKUP(M27,$U$6:$V$10,2,0)=35,AND(VLOOKUP(M25,$U$6:$V$10,2,0)+VLOOKUP(M26,$U$6:$V$10,2,0)+VLOOKUP(M27,$U$6:$V$10,2,0)&gt;=19,VLOOKUP(M25,$U$6:$V$10,2,0)+VLOOKUP(M26,$U$6:$V$10,2,0)+VLOOKUP(M27,$U$6:$V$10,2,0)&lt;=33,OR(COUNTIF(M25:M27,"Kurang")&lt;=1,COUNTIF(M25:M27,"Sangat Kurang"&lt;1)))),"Cukup",IF(AND(VLOOKUP(M25,$U$6:$V$10,2,0)+VLOOKUP(M26,$U$6:$V$10,2,0)+VLOOKUP(M27,$U$6:$V$10,2,0)&gt;=34,VLOOKUP(M25,$U$6:$V$10,2,0)+VLOOKUP(M26,$U$6:$V$10,2,0)+VLOOKUP(M27,$U$6:$V$10,2,0)&lt;=42,COUNTIF(M25:M27,"Kurang")&lt;1),"Baik",IF(VLOOKUP(M25,$U$6:$V$10,2,0)+VLOOKUP(M26,$U$6:$V$10,2,0)+VLOOKUP(M27,$U$6:$V$10,2,0)&gt;=45,"Sangat Baik","-")))))</f>
        <v>Cukup</v>
      </c>
      <c r="P25" s="844" t="str">
        <f>IF(COUNTIF(M25:M27,"Sangat Kurang")&gt;=2,"Sangat Kurang",IF(OR(AND(SUM(N25:N27)&lt;=18,OR(COUNTIF(B22:D22,"Kurang")&gt;=2,COUNTIF(M25:M27,"Sangat Kurang")&gt;=1)),AND(SUM(N25:N27)&gt;=18,SUM(N25:N27)&lt;=33,OR(COUNTIF(M25:M27,"Sangat Kurang")&gt;=1,(COUNTIF(M25:M27,"Kurang")&gt;=2)))),"Kurang",IF(OR(SUM(N25:N27)=35,AND(SUM(N25:N27)&gt;=19,SUM(N25:N27)&lt;=33,OR(COUNTIF(M25:M27,"Kurang")&lt;=1,COUNTIF(M25:M27,"Sangat Kurang"&lt;1)))),"Cukup",IF(AND(SUM(N25:N27)&gt;=34,SUM(N25:N27)&lt;=42,COUNTIF(M25:M27,"Kurang")&lt;1),"Baik",IF(SUM(N25:N27)&gt;=45,"Sangat Baik","-")))))</f>
        <v>Cukup</v>
      </c>
      <c r="Q25" s="834">
        <f>VLOOKUP(O25,$AF$16:$AG$20,2,0)</f>
        <v>80</v>
      </c>
      <c r="R25" s="834" t="s">
        <v>73</v>
      </c>
      <c r="S25" s="828">
        <f t="shared" ref="S25" si="4">IF(R25="direct",Q25,(Q25+(Q25*20%)))</f>
        <v>80</v>
      </c>
      <c r="AI25" s="428"/>
    </row>
    <row r="26" spans="2:256" ht="27.75" customHeight="1">
      <c r="B26" s="837"/>
      <c r="C26" s="813"/>
      <c r="D26" s="814"/>
      <c r="E26" s="842"/>
      <c r="F26" s="433" t="s">
        <v>75</v>
      </c>
      <c r="G26" s="822" t="str">
        <f>RENCANA!J24&amp;""</f>
        <v>Capaian Aspek dalam melakukan Supervisi</v>
      </c>
      <c r="H26" s="823"/>
      <c r="I26" s="418" t="str">
        <f>RENCANA!M24</f>
        <v>100</v>
      </c>
      <c r="J26" s="430">
        <v>90</v>
      </c>
      <c r="K26" s="420" t="s">
        <v>72</v>
      </c>
      <c r="L26" s="421">
        <f>IF(AND(I26=0,J26=0),0,IF(K26="Normal",(IF((J26/I26)&lt;=0%,0%,IF((J26/I26)&gt;110%,110%,J26/I26))),IF(K26="Khusus",IF(1+(1-(J27/I26))&lt;=0%,0%,IF(1+(1-(J26/I26))&gt;110,110%,1+(1-(J26/I26)))))))</f>
        <v>0.9</v>
      </c>
      <c r="M26" s="422" t="str">
        <f t="shared" si="0"/>
        <v>Cukup</v>
      </c>
      <c r="N26" s="420">
        <f t="shared" si="1"/>
        <v>8</v>
      </c>
      <c r="O26" s="831"/>
      <c r="P26" s="831"/>
      <c r="Q26" s="827"/>
      <c r="R26" s="827"/>
      <c r="S26" s="829"/>
      <c r="AI26" s="428"/>
    </row>
    <row r="27" spans="2:256" ht="27.75" customHeight="1">
      <c r="B27" s="838"/>
      <c r="C27" s="815"/>
      <c r="D27" s="816"/>
      <c r="E27" s="843"/>
      <c r="F27" s="434" t="s">
        <v>76</v>
      </c>
      <c r="G27" s="822" t="str">
        <f>RENCANA!J25&amp;""</f>
        <v>Waktu Pelaksanaan</v>
      </c>
      <c r="H27" s="823"/>
      <c r="I27" s="418">
        <f>RENCANA!M25</f>
        <v>6</v>
      </c>
      <c r="J27" s="419">
        <v>6</v>
      </c>
      <c r="K27" s="420" t="s">
        <v>72</v>
      </c>
      <c r="L27" s="421">
        <f>IF(AND(I27=0,J27=0),0,IF(K27="Normal",(IF((J27/I27)&lt;=0%,0%,IF((J27/I27)&gt;110%,110%,J27/I27))),IF(K27="Khusus",IF(1+(1-(J27/I27))&lt;=0%,0%,IF(1+(1-(J27/I27))&gt;110,110%,1+(1-(J27/I27)))))))</f>
        <v>1</v>
      </c>
      <c r="M27" s="422" t="str">
        <f t="shared" si="0"/>
        <v>Baik</v>
      </c>
      <c r="N27" s="420">
        <f t="shared" si="1"/>
        <v>13</v>
      </c>
      <c r="O27" s="845"/>
      <c r="P27" s="845"/>
      <c r="Q27" s="835"/>
      <c r="R27" s="835"/>
      <c r="S27" s="830"/>
      <c r="AI27" s="428"/>
    </row>
    <row r="28" spans="2:256" ht="27.75" customHeight="1">
      <c r="B28" s="838" t="str">
        <f>RENCANA!B26&amp;""</f>
        <v/>
      </c>
      <c r="C28" s="815" t="str">
        <f>RENCANA!C26&amp;""</f>
        <v>Meningkatnya Kualitas Pendidikan</v>
      </c>
      <c r="D28" s="816"/>
      <c r="E28" s="832" t="str">
        <f>RENCANA!F26&amp;""</f>
        <v>2.3 Pengawasan dan Evaluasi</v>
      </c>
      <c r="F28" s="432" t="s">
        <v>71</v>
      </c>
      <c r="G28" s="822" t="str">
        <f>RENCANA!J26&amp;""</f>
        <v>Jumlah Kegiatan Pengawasan dan Evaluasi</v>
      </c>
      <c r="H28" s="823"/>
      <c r="I28" s="418">
        <f>RENCANA!M26</f>
        <v>3</v>
      </c>
      <c r="J28" s="435">
        <v>2</v>
      </c>
      <c r="K28" s="420" t="s">
        <v>72</v>
      </c>
      <c r="L28" s="421">
        <f>IF(AND(I28=0,J28=0),0,IF(K28="Normal",(IF((J28/I28)&lt;=0%,0%,IF((J28/I28)&gt;110%,110%,J28/I28))),IF(K28="Khusus",IF(1+(1-(J30/I28))&lt;=0%,0%,IF(1+(1-(J28/I28))&gt;110,110%,1+(1-(J28/I28)))))))</f>
        <v>0.66666666666666663</v>
      </c>
      <c r="M28" s="422" t="str">
        <f t="shared" si="0"/>
        <v>Kurang</v>
      </c>
      <c r="N28" s="420">
        <f t="shared" si="1"/>
        <v>3</v>
      </c>
      <c r="O28" s="804" t="str">
        <f>IF(COUNTIF(M28:M30,"Sangat Kurang")&gt;=2,"Sangat Kurang",IF(OR(AND(VLOOKUP(M28,$U$6:$V$10,2,0)+VLOOKUP(M29,$U$6:$V$10,2,0)+VLOOKUP(M30,$U$6:$V$10,2,0)&lt;=18,OR(COUNTIF(B22:D22,"Kurang")&gt;=2,COUNTIF(M28:M30,"Sangat Kurang")&gt;=1)),AND(VLOOKUP(M28,$U$6:$V$10,2,0)+VLOOKUP(M29,$U$6:$V$10,2,0)+VLOOKUP(M30,$U$6:$V$10,2,0)&gt;=18,VLOOKUP(M28,$U$6:$V$10,2,0)+VLOOKUP(M29,$U$6:$V$10,2,0)+VLOOKUP(M30,$U$6:$V$10,2,0)&lt;=33,OR(COUNTIF(M28:M30,"Sangat Kurang")&gt;=1,(COUNTIF(M28:M30,"Kurang")&gt;=2)))),"Kurang",IF(OR(VLOOKUP(M28,$U$6:$V$10,2,0)+VLOOKUP(M29,$U$6:$V$10,2,0)+VLOOKUP(M30,$U$6:$V$10,2,0)=35,AND(VLOOKUP(M28,$U$6:$V$10,2,0)+VLOOKUP(M29,$U$6:$V$10,2,0)+VLOOKUP(M30,$U$6:$V$10,2,0)&gt;=19,VLOOKUP(M28,$U$6:$V$10,2,0)+VLOOKUP(M29,$U$6:$V$10,2,0)+VLOOKUP(M30,$U$6:$V$10,2,0)&lt;=33,OR(COUNTIF(M28:M30,"Kurang")&lt;=1,COUNTIF(M28:M30,"Sangat Kurang"&lt;1)))),"Cukup",IF(AND(VLOOKUP(M28,$U$6:$V$10,2,0)+VLOOKUP(M29,$U$6:$V$10,2,0)+VLOOKUP(M30,$U$6:$V$10,2,0)&gt;=34,VLOOKUP(M28,$U$6:$V$10,2,0)+VLOOKUP(M29,$U$6:$V$10,2,0)+VLOOKUP(M30,$U$6:$V$10,2,0)&lt;=42,COUNTIF(M28:M30,"Kurang")&lt;1),"Baik",IF(VLOOKUP(M28,$U$6:$V$10,2,0)+VLOOKUP(M29,$U$6:$V$10,2,0)+VLOOKUP(M30,$U$6:$V$10,2,0)&gt;=45,"Sangat Baik","-")))))</f>
        <v>Cukup</v>
      </c>
      <c r="P28" s="804" t="str">
        <f>IF(COUNTIF(M28:M30,"Sangat Kurang")&gt;=2,"Sangat Kurang",IF(OR(AND(SUM(N28:N30)&lt;=18,OR(COUNTIF(B22:D22,"Kurang")&gt;=2,COUNTIF(M28:M30,"Sangat Kurang")&gt;=1)),AND(SUM(N28:N30)&gt;=18,SUM(N28:N30)&lt;=33,OR(COUNTIF(M28:M30,"Sangat Kurang")&gt;=1,(COUNTIF(M28:M30,"Kurang")&gt;=2)))),"Kurang",IF(OR(SUM(N28:N30)=35,AND(SUM(N28:N30)&gt;=19,SUM(N28:N30)&lt;=33,OR(COUNTIF(M28:M30,"Kurang")&lt;=1,COUNTIF(M28:M30,"Sangat Kurang"&lt;1)))),"Cukup",IF(AND(SUM(N28:N30)&gt;=34,SUM(N28:N30)&lt;=42,COUNTIF(M28:M30,"Kurang")&lt;1),"Baik",IF(SUM(N28:N30)&gt;=45,"Sangat Baik","-")))))</f>
        <v>Cukup</v>
      </c>
      <c r="Q28" s="833">
        <f>VLOOKUP(O28,$AF$16:$AG$20,2,0)</f>
        <v>80</v>
      </c>
      <c r="R28" s="833" t="s">
        <v>73</v>
      </c>
      <c r="S28" s="828">
        <f t="shared" ref="S28" si="5">IF(R28="direct",Q28,(Q28+(Q28*20%)))</f>
        <v>80</v>
      </c>
      <c r="AI28" s="428"/>
    </row>
    <row r="29" spans="2:256" ht="27.75" customHeight="1">
      <c r="B29" s="892"/>
      <c r="C29" s="818"/>
      <c r="D29" s="819"/>
      <c r="E29" s="832"/>
      <c r="F29" s="436" t="s">
        <v>75</v>
      </c>
      <c r="G29" s="822" t="str">
        <f>RENCANA!J27&amp;""</f>
        <v>Capaian Aspek Pengawasan dan Evaluasi</v>
      </c>
      <c r="H29" s="823"/>
      <c r="I29" s="418" t="str">
        <f>RENCANA!M27</f>
        <v>100</v>
      </c>
      <c r="J29" s="430">
        <v>95</v>
      </c>
      <c r="K29" s="420" t="s">
        <v>72</v>
      </c>
      <c r="L29" s="421">
        <f>IF(AND(I29=0,J29=0),0,IF(K29="Normal",(IF((J29/I29)&lt;=0%,0%,IF((J29/I29)&gt;110%,110%,J29/I29))),IF(K29="Khusus",IF(1+(1-(J30/I29))&lt;=0%,0%,IF(1+(1-(J29/I29))&gt;110,110%,1+(1-(J29/I29)))))))</f>
        <v>0.95</v>
      </c>
      <c r="M29" s="422" t="str">
        <f t="shared" si="0"/>
        <v>Cukup</v>
      </c>
      <c r="N29" s="420">
        <f t="shared" si="1"/>
        <v>8</v>
      </c>
      <c r="O29" s="804"/>
      <c r="P29" s="804"/>
      <c r="Q29" s="833"/>
      <c r="R29" s="833"/>
      <c r="S29" s="829"/>
      <c r="AI29" s="428"/>
    </row>
    <row r="30" spans="2:256" ht="27.75" customHeight="1">
      <c r="B30" s="892"/>
      <c r="C30" s="818"/>
      <c r="D30" s="819"/>
      <c r="E30" s="832"/>
      <c r="F30" s="434" t="s">
        <v>76</v>
      </c>
      <c r="G30" s="822" t="str">
        <f>RENCANA!J28&amp;""</f>
        <v>Waktu Pelaksanaan</v>
      </c>
      <c r="H30" s="823"/>
      <c r="I30" s="418">
        <f>RENCANA!M28</f>
        <v>6</v>
      </c>
      <c r="J30" s="419">
        <v>6</v>
      </c>
      <c r="K30" s="420" t="s">
        <v>72</v>
      </c>
      <c r="L30" s="421">
        <f>IF(AND(I30=0,J30=0),0,IF(K30="Normal",(IF((J30/I30)&lt;=0%,0%,IF((J30/I30)&gt;110%,110%,J30/I30))),IF(K30="Khusus",IF(1+(1-(J30/I30))&lt;=0%,0%,IF(1+(1-(J30/I30))&gt;110,110%,1+(1-(J30/I30)))))))</f>
        <v>1</v>
      </c>
      <c r="M30" s="422" t="str">
        <f t="shared" si="0"/>
        <v>Baik</v>
      </c>
      <c r="N30" s="420">
        <f t="shared" si="1"/>
        <v>13</v>
      </c>
      <c r="O30" s="804"/>
      <c r="P30" s="804"/>
      <c r="Q30" s="833"/>
      <c r="R30" s="833"/>
      <c r="S30" s="830"/>
      <c r="AI30" s="428"/>
    </row>
    <row r="31" spans="2:256" ht="27.75" customHeight="1">
      <c r="B31" s="892" t="str">
        <f>RENCANA!B29&amp;""</f>
        <v/>
      </c>
      <c r="C31" s="818" t="str">
        <f>RENCANA!C29&amp;""</f>
        <v>Meningkatnya Kualitas Pendidikan</v>
      </c>
      <c r="D31" s="819"/>
      <c r="E31" s="832" t="str">
        <f>RENCANA!F29&amp;""</f>
        <v xml:space="preserve">2.4 Pelaksanaan Program Pengembangan Kewirausahaan </v>
      </c>
      <c r="F31" s="432" t="s">
        <v>71</v>
      </c>
      <c r="G31" s="822" t="str">
        <f>RENCANA!J29&amp;""</f>
        <v>Capaian Keterlaksanaan Program Kewirausahaan</v>
      </c>
      <c r="H31" s="823"/>
      <c r="I31" s="418">
        <f>RENCANA!M29</f>
        <v>3</v>
      </c>
      <c r="J31" s="435">
        <v>2</v>
      </c>
      <c r="K31" s="420" t="s">
        <v>72</v>
      </c>
      <c r="L31" s="421">
        <f>IF(AND(I31=0,J31=0),0,IF(K31="Normal",(IF((J31/I31)&lt;=0%,0%,IF((J31/I31)&gt;110%,110%,J31/I31))),IF(K31="Khusus",IF(1+(1-(J33/I31))&lt;=0%,0%,IF(1+(1-(J31/I31))&gt;110,110%,1+(1-(J31/I31)))))))</f>
        <v>0.66666666666666663</v>
      </c>
      <c r="M31" s="422" t="str">
        <f t="shared" ref="M31:M33" si="6">IF(L31&lt;=59%,"Sangat Kurang",IF(L31&lt;=79%,"Kurang",IF(L31&lt;=99%,"Cukup",IF(L31=100%,"Baik",IF(L31&gt;=101%,"Sangat Baik")))))</f>
        <v>Kurang</v>
      </c>
      <c r="N31" s="420">
        <f t="shared" ref="N31:N33" si="7">VLOOKUP(M31,$U$6:$V$10,2,0)</f>
        <v>3</v>
      </c>
      <c r="O31" s="804" t="str">
        <f>IF(COUNTIF(M31:M33,"Sangat Kurang")&gt;=2,"Sangat Kurang",IF(OR(AND(VLOOKUP(M31,$U$6:$V$10,2,0)+VLOOKUP(M32,$U$6:$V$10,2,0)+VLOOKUP(M33,$U$6:$V$10,2,0)&lt;=18,OR(COUNTIF(B25:D25,"Kurang")&gt;=2,COUNTIF(M31:M33,"Sangat Kurang")&gt;=1)),AND(VLOOKUP(M31,$U$6:$V$10,2,0)+VLOOKUP(M32,$U$6:$V$10,2,0)+VLOOKUP(M33,$U$6:$V$10,2,0)&gt;=18,VLOOKUP(M31,$U$6:$V$10,2,0)+VLOOKUP(M32,$U$6:$V$10,2,0)+VLOOKUP(M33,$U$6:$V$10,2,0)&lt;=33,OR(COUNTIF(M31:M33,"Sangat Kurang")&gt;=1,(COUNTIF(M31:M33,"Kurang")&gt;=2)))),"Kurang",IF(OR(VLOOKUP(M31,$U$6:$V$10,2,0)+VLOOKUP(M32,$U$6:$V$10,2,0)+VLOOKUP(M33,$U$6:$V$10,2,0)=35,AND(VLOOKUP(M31,$U$6:$V$10,2,0)+VLOOKUP(M32,$U$6:$V$10,2,0)+VLOOKUP(M33,$U$6:$V$10,2,0)&gt;=19,VLOOKUP(M31,$U$6:$V$10,2,0)+VLOOKUP(M32,$U$6:$V$10,2,0)+VLOOKUP(M33,$U$6:$V$10,2,0)&lt;=33,OR(COUNTIF(M31:M33,"Kurang")&lt;=1,COUNTIF(M31:M33,"Sangat Kurang"&lt;1)))),"Cukup",IF(AND(VLOOKUP(M31,$U$6:$V$10,2,0)+VLOOKUP(M32,$U$6:$V$10,2,0)+VLOOKUP(M33,$U$6:$V$10,2,0)&gt;=34,VLOOKUP(M31,$U$6:$V$10,2,0)+VLOOKUP(M32,$U$6:$V$10,2,0)+VLOOKUP(M33,$U$6:$V$10,2,0)&lt;=42,COUNTIF(M31:M33,"Kurang")&lt;1),"Baik",IF(VLOOKUP(M31,$U$6:$V$10,2,0)+VLOOKUP(M32,$U$6:$V$10,2,0)+VLOOKUP(M33,$U$6:$V$10,2,0)&gt;=45,"Sangat Baik","-")))))</f>
        <v>Cukup</v>
      </c>
      <c r="P31" s="804" t="str">
        <f>IF(COUNTIF(M31:M33,"Sangat Kurang")&gt;=2,"Sangat Kurang",IF(OR(AND(SUM(N31:N33)&lt;=18,OR(COUNTIF(B25:D25,"Kurang")&gt;=2,COUNTIF(M31:M33,"Sangat Kurang")&gt;=1)),AND(SUM(N31:N33)&gt;=18,SUM(N31:N33)&lt;=33,OR(COUNTIF(M31:M33,"Sangat Kurang")&gt;=1,(COUNTIF(M31:M33,"Kurang")&gt;=2)))),"Kurang",IF(OR(SUM(N31:N33)=35,AND(SUM(N31:N33)&gt;=19,SUM(N31:N33)&lt;=33,OR(COUNTIF(M31:M33,"Kurang")&lt;=1,COUNTIF(M31:M33,"Sangat Kurang"&lt;1)))),"Cukup",IF(AND(SUM(N31:N33)&gt;=34,SUM(N31:N33)&lt;=42,COUNTIF(M31:M33,"Kurang")&lt;1),"Baik",IF(SUM(N31:N33)&gt;=45,"Sangat Baik","-")))))</f>
        <v>Cukup</v>
      </c>
      <c r="Q31" s="833">
        <f>VLOOKUP(O31,$AF$16:$AG$20,2,0)</f>
        <v>80</v>
      </c>
      <c r="R31" s="833" t="s">
        <v>73</v>
      </c>
      <c r="S31" s="828">
        <f t="shared" ref="S31" si="8">IF(R31="direct",Q31,(Q31+(Q31*20%)))</f>
        <v>80</v>
      </c>
      <c r="AI31" s="428"/>
    </row>
    <row r="32" spans="2:256" ht="27.75" customHeight="1">
      <c r="B32" s="892"/>
      <c r="C32" s="818"/>
      <c r="D32" s="819"/>
      <c r="E32" s="832"/>
      <c r="F32" s="436" t="s">
        <v>75</v>
      </c>
      <c r="G32" s="822" t="str">
        <f>RENCANA!J30&amp;""</f>
        <v>Persentase Capaian Pengembangan Kewirausahaan</v>
      </c>
      <c r="H32" s="823"/>
      <c r="I32" s="418" t="str">
        <f>RENCANA!M30</f>
        <v>100</v>
      </c>
      <c r="J32" s="430">
        <v>90</v>
      </c>
      <c r="K32" s="420" t="s">
        <v>72</v>
      </c>
      <c r="L32" s="421">
        <f>IF(AND(I32=0,J32=0),0,IF(K32="Normal",(IF((J32/I32)&lt;=0%,0%,IF((J32/I32)&gt;110%,110%,J32/I32))),IF(K32="Khusus",IF(1+(1-(J33/I32))&lt;=0%,0%,IF(1+(1-(J32/I32))&gt;110,110%,1+(1-(J32/I32)))))))</f>
        <v>0.9</v>
      </c>
      <c r="M32" s="422" t="str">
        <f t="shared" si="6"/>
        <v>Cukup</v>
      </c>
      <c r="N32" s="420">
        <f t="shared" si="7"/>
        <v>8</v>
      </c>
      <c r="O32" s="804"/>
      <c r="P32" s="804"/>
      <c r="Q32" s="833"/>
      <c r="R32" s="833"/>
      <c r="S32" s="829"/>
      <c r="AI32" s="428"/>
    </row>
    <row r="33" spans="2:35" ht="27.75" customHeight="1">
      <c r="B33" s="892"/>
      <c r="C33" s="818"/>
      <c r="D33" s="819"/>
      <c r="E33" s="832"/>
      <c r="F33" s="434" t="s">
        <v>76</v>
      </c>
      <c r="G33" s="822" t="str">
        <f>RENCANA!J31&amp;""</f>
        <v>Waktu Pelaksanaan</v>
      </c>
      <c r="H33" s="823"/>
      <c r="I33" s="418">
        <f>RENCANA!M31</f>
        <v>6</v>
      </c>
      <c r="J33" s="419">
        <v>6</v>
      </c>
      <c r="K33" s="420" t="s">
        <v>72</v>
      </c>
      <c r="L33" s="421">
        <f>IF(AND(I33=0,J33=0),0,IF(K33="Normal",(IF((J33/I33)&lt;=0%,0%,IF((J33/I33)&gt;110%,110%,J33/I33))),IF(K33="Khusus",IF(1+(1-(J33/I33))&lt;=0%,0%,IF(1+(1-(J33/I33))&gt;110,110%,1+(1-(J33/I33)))))))</f>
        <v>1</v>
      </c>
      <c r="M33" s="422" t="str">
        <f t="shared" si="6"/>
        <v>Baik</v>
      </c>
      <c r="N33" s="420">
        <f t="shared" si="7"/>
        <v>13</v>
      </c>
      <c r="O33" s="804"/>
      <c r="P33" s="804"/>
      <c r="Q33" s="833"/>
      <c r="R33" s="833"/>
      <c r="S33" s="830"/>
      <c r="AI33" s="428"/>
    </row>
    <row r="34" spans="2:35" ht="27.75" customHeight="1">
      <c r="B34" s="892" t="str">
        <f>RENCANA!B32&amp;""</f>
        <v/>
      </c>
      <c r="C34" s="818" t="str">
        <f>RENCANA!C32&amp;""</f>
        <v>Meningkatnya Kualitas Pendidikan</v>
      </c>
      <c r="D34" s="819"/>
      <c r="E34" s="832" t="str">
        <f>RENCANA!F32&amp;""</f>
        <v>2.5 Peningkatan kompetensi, mutu dan jenjang karir guru</v>
      </c>
      <c r="F34" s="432" t="s">
        <v>71</v>
      </c>
      <c r="G34" s="822" t="str">
        <f>RENCANA!J32&amp;""</f>
        <v>Jumlah guru melaksanakan PD dan PIKI</v>
      </c>
      <c r="H34" s="823"/>
      <c r="I34" s="418">
        <f>RENCANA!M32</f>
        <v>40</v>
      </c>
      <c r="J34" s="435">
        <v>25</v>
      </c>
      <c r="K34" s="456" t="s">
        <v>72</v>
      </c>
      <c r="L34" s="421">
        <f>IF(AND(I34=0,J34=0),0,IF(K34="Normal",(IF((J34/I34)&lt;=0%,0%,IF((J34/I34)&gt;110%,110%,J34/I34))),IF(K34="Khusus",IF(1+(1-(J36/I34))&lt;=0%,0%,IF(1+(1-(J34/I34))&gt;110,110%,1+(1-(J34/I34)))))))</f>
        <v>0.625</v>
      </c>
      <c r="M34" s="458" t="str">
        <f t="shared" ref="M34:M36" si="9">IF(L34&lt;=59%,"Sangat Kurang",IF(L34&lt;=79%,"Kurang",IF(L34&lt;=99%,"Cukup",IF(L34=100%,"Baik",IF(L34&gt;=101%,"Sangat Baik")))))</f>
        <v>Kurang</v>
      </c>
      <c r="N34" s="456">
        <f t="shared" ref="N34:N36" si="10">VLOOKUP(M34,$U$6:$V$10,2,0)</f>
        <v>3</v>
      </c>
      <c r="O34" s="804" t="str">
        <f>IF(COUNTIF(M34:M36,"Sangat Kurang")&gt;=2,"Sangat Kurang",IF(OR(AND(VLOOKUP(M34,$U$6:$V$10,2,0)+VLOOKUP(M35,$U$6:$V$10,2,0)+VLOOKUP(M36,$U$6:$V$10,2,0)&lt;=18,OR(COUNTIF(B28:D28,"Kurang")&gt;=2,COUNTIF(M34:M36,"Sangat Kurang")&gt;=1)),AND(VLOOKUP(M34,$U$6:$V$10,2,0)+VLOOKUP(M35,$U$6:$V$10,2,0)+VLOOKUP(M36,$U$6:$V$10,2,0)&gt;=18,VLOOKUP(M34,$U$6:$V$10,2,0)+VLOOKUP(M35,$U$6:$V$10,2,0)+VLOOKUP(M36,$U$6:$V$10,2,0)&lt;=33,OR(COUNTIF(M34:M36,"Sangat Kurang")&gt;=1,(COUNTIF(M34:M36,"Kurang")&gt;=2)))),"Kurang",IF(OR(VLOOKUP(M34,$U$6:$V$10,2,0)+VLOOKUP(M35,$U$6:$V$10,2,0)+VLOOKUP(M36,$U$6:$V$10,2,0)=35,AND(VLOOKUP(M34,$U$6:$V$10,2,0)+VLOOKUP(M35,$U$6:$V$10,2,0)+VLOOKUP(M36,$U$6:$V$10,2,0)&gt;=19,VLOOKUP(M34,$U$6:$V$10,2,0)+VLOOKUP(M35,$U$6:$V$10,2,0)+VLOOKUP(M36,$U$6:$V$10,2,0)&lt;=33,OR(COUNTIF(M34:M36,"Kurang")&lt;=1,COUNTIF(M34:M36,"Sangat Kurang"&lt;1)))),"Cukup",IF(AND(VLOOKUP(M34,$U$6:$V$10,2,0)+VLOOKUP(M35,$U$6:$V$10,2,0)+VLOOKUP(M36,$U$6:$V$10,2,0)&gt;=34,VLOOKUP(M34,$U$6:$V$10,2,0)+VLOOKUP(M35,$U$6:$V$10,2,0)+VLOOKUP(M36,$U$6:$V$10,2,0)&lt;=42,COUNTIF(M34:M36,"Kurang")&lt;1),"Baik",IF(VLOOKUP(M34,$U$6:$V$10,2,0)+VLOOKUP(M35,$U$6:$V$10,2,0)+VLOOKUP(M36,$U$6:$V$10,2,0)&gt;=45,"Sangat Baik","-")))))</f>
        <v>Cukup</v>
      </c>
      <c r="P34" s="804" t="str">
        <f>IF(COUNTIF(M34:M36,"Sangat Kurang")&gt;=2,"Sangat Kurang",IF(OR(AND(SUM(N34:N36)&lt;=18,OR(COUNTIF(B28:D28,"Kurang")&gt;=2,COUNTIF(M34:M36,"Sangat Kurang")&gt;=1)),AND(SUM(N34:N36)&gt;=18,SUM(N34:N36)&lt;=33,OR(COUNTIF(M34:M36,"Sangat Kurang")&gt;=1,(COUNTIF(M34:M36,"Kurang")&gt;=2)))),"Kurang",IF(OR(SUM(N34:N36)=35,AND(SUM(N34:N36)&gt;=19,SUM(N34:N36)&lt;=33,OR(COUNTIF(M34:M36,"Kurang")&lt;=1,COUNTIF(M34:M36,"Sangat Kurang"&lt;1)))),"Cukup",IF(AND(SUM(N34:N36)&gt;=34,SUM(N34:N36)&lt;=42,COUNTIF(M34:M36,"Kurang")&lt;1),"Baik",IF(SUM(N34:N36)&gt;=45,"Sangat Baik","-")))))</f>
        <v>Cukup</v>
      </c>
      <c r="Q34" s="833">
        <f>VLOOKUP(O34,$AF$16:$AG$20,2,0)</f>
        <v>80</v>
      </c>
      <c r="R34" s="833" t="s">
        <v>73</v>
      </c>
      <c r="S34" s="828">
        <f t="shared" ref="S34" si="11">IF(R34="direct",Q34,(Q34+(Q34*20%)))</f>
        <v>80</v>
      </c>
      <c r="AI34" s="428"/>
    </row>
    <row r="35" spans="2:35" ht="27.75" customHeight="1">
      <c r="B35" s="892"/>
      <c r="C35" s="818"/>
      <c r="D35" s="819"/>
      <c r="E35" s="832"/>
      <c r="F35" s="436" t="s">
        <v>75</v>
      </c>
      <c r="G35" s="822" t="str">
        <f>RENCANA!J33&amp;""</f>
        <v>Persentase Capaian pelaksanaan PD dan PIKI</v>
      </c>
      <c r="H35" s="823"/>
      <c r="I35" s="418" t="str">
        <f>RENCANA!M33</f>
        <v>100</v>
      </c>
      <c r="J35" s="430">
        <v>85</v>
      </c>
      <c r="K35" s="456" t="s">
        <v>72</v>
      </c>
      <c r="L35" s="421">
        <f>IF(AND(I35=0,J35=0),0,IF(K35="Normal",(IF((J35/I35)&lt;=0%,0%,IF((J35/I35)&gt;110%,110%,J35/I35))),IF(K35="Khusus",IF(1+(1-(J36/I35))&lt;=0%,0%,IF(1+(1-(J35/I35))&gt;110,110%,1+(1-(J35/I35)))))))</f>
        <v>0.85</v>
      </c>
      <c r="M35" s="458" t="str">
        <f t="shared" si="9"/>
        <v>Cukup</v>
      </c>
      <c r="N35" s="456">
        <f t="shared" si="10"/>
        <v>8</v>
      </c>
      <c r="O35" s="804"/>
      <c r="P35" s="804"/>
      <c r="Q35" s="833"/>
      <c r="R35" s="833"/>
      <c r="S35" s="829"/>
      <c r="AI35" s="428"/>
    </row>
    <row r="36" spans="2:35" ht="27.75" customHeight="1">
      <c r="B36" s="892"/>
      <c r="C36" s="818"/>
      <c r="D36" s="819"/>
      <c r="E36" s="832"/>
      <c r="F36" s="457" t="s">
        <v>76</v>
      </c>
      <c r="G36" s="822" t="str">
        <f>RENCANA!J34&amp;""</f>
        <v>Waktu Pelaksanaan</v>
      </c>
      <c r="H36" s="823"/>
      <c r="I36" s="418">
        <f>RENCANA!M34</f>
        <v>6</v>
      </c>
      <c r="J36" s="419">
        <v>6</v>
      </c>
      <c r="K36" s="456" t="s">
        <v>72</v>
      </c>
      <c r="L36" s="421">
        <f>IF(AND(I36=0,J36=0),0,IF(K36="Normal",(IF((J36/I36)&lt;=0%,0%,IF((J36/I36)&gt;110%,110%,J36/I36))),IF(K36="Khusus",IF(1+(1-(J36/I36))&lt;=0%,0%,IF(1+(1-(J36/I36))&gt;110,110%,1+(1-(J36/I36)))))))</f>
        <v>1</v>
      </c>
      <c r="M36" s="458" t="str">
        <f t="shared" si="9"/>
        <v>Baik</v>
      </c>
      <c r="N36" s="456">
        <f t="shared" si="10"/>
        <v>13</v>
      </c>
      <c r="O36" s="804"/>
      <c r="P36" s="804"/>
      <c r="Q36" s="833"/>
      <c r="R36" s="833"/>
      <c r="S36" s="830"/>
      <c r="AI36" s="428"/>
    </row>
    <row r="37" spans="2:35" ht="19.5" customHeight="1">
      <c r="B37" s="820" t="s">
        <v>17</v>
      </c>
      <c r="C37" s="820"/>
      <c r="D37" s="820"/>
      <c r="E37" s="820"/>
      <c r="F37" s="820"/>
      <c r="G37" s="820"/>
      <c r="H37" s="820"/>
      <c r="I37" s="820"/>
      <c r="J37" s="820"/>
      <c r="K37" s="820"/>
      <c r="L37" s="820"/>
      <c r="M37" s="820"/>
      <c r="N37" s="820"/>
      <c r="O37" s="820"/>
      <c r="P37" s="820"/>
      <c r="Q37" s="820"/>
      <c r="R37" s="820"/>
      <c r="S37" s="820"/>
      <c r="AI37" s="428"/>
    </row>
    <row r="38" spans="2:35" ht="24.75" customHeight="1">
      <c r="B38" s="892" t="str">
        <f>RENCANA!B36&amp;""</f>
        <v>1</v>
      </c>
      <c r="C38" s="818" t="str">
        <f>RENCANA!C36&amp;""</f>
        <v>Partisipasi Kegiatan organisasi Profesi</v>
      </c>
      <c r="D38" s="819"/>
      <c r="E38" s="832" t="str">
        <f>RENCANA!F36</f>
        <v>1.1 Mengikuti kegiatan di MKKS sebagai Pengurus</v>
      </c>
      <c r="F38" s="432" t="s">
        <v>71</v>
      </c>
      <c r="G38" s="822" t="str">
        <f>RENCANA!J36</f>
        <v>Jumlah pertemuan rutin di MKKS</v>
      </c>
      <c r="H38" s="823"/>
      <c r="I38" s="418">
        <f>RENCANA!M36</f>
        <v>3</v>
      </c>
      <c r="J38" s="435">
        <v>3</v>
      </c>
      <c r="K38" s="420" t="s">
        <v>72</v>
      </c>
      <c r="L38" s="421">
        <f>IF(AND(I38=0,J38=0),0,IF(K38="Normal",(IF((J38/I38)&lt;=0%,0%,IF((J38/I38)&gt;110%,110%,J38/I38))),IF(K38="Khusus",IF(1+(1-(J40/I38))&lt;=0%,0%,IF(1+(1-(J38/I38))&gt;110,110%,1+(1-(J38/I38)))))))</f>
        <v>1</v>
      </c>
      <c r="M38" s="422" t="str">
        <f t="shared" ref="M38:M43" si="12">IF(L38&lt;=59%,"Sangat Kurang",IF(L38&lt;=79%,"Kurang",IF(L38&lt;=99%,"Cukup",IF(L38=100%,"Baik",IF(L38&gt;=101%,"Sangat Baik")))))</f>
        <v>Baik</v>
      </c>
      <c r="N38" s="420">
        <f t="shared" ref="N38:N43" si="13">VLOOKUP(M38,$U$6:$V$10,2,0)</f>
        <v>13</v>
      </c>
      <c r="O38" s="804" t="str">
        <f>IF(COUNTIF(M38:M40,"Sangat Kurang")&gt;=2,"Sangat Kurang",IF(OR(AND(VLOOKUP(M38,$U$6:$V$10,2,0)+VLOOKUP(M39,$U$6:$V$10,2,0)+VLOOKUP(M40,$U$6:$V$10,2,0)&lt;=18,OR(COUNTIF(B29:D29,"Kurang")&gt;=2,COUNTIF(M38:M40,"Sangat Kurang")&gt;=1)),AND(VLOOKUP(M38,$U$6:$V$10,2,0)+VLOOKUP(M39,$U$6:$V$10,2,0)+VLOOKUP(M40,$U$6:$V$10,2,0)&gt;=18,VLOOKUP(M38,$U$6:$V$10,2,0)+VLOOKUP(M39,$U$6:$V$10,2,0)+VLOOKUP(M40,$U$6:$V$10,2,0)&lt;=33,OR(COUNTIF(M38:M40,"Sangat Kurang")&gt;=1,(COUNTIF(M38:M40,"Kurang")&gt;=2)))),"Kurang",IF(OR(VLOOKUP(M38,$U$6:$V$10,2,0)+VLOOKUP(M39,$U$6:$V$10,2,0)+VLOOKUP(M40,$U$6:$V$10,2,0)=35,AND(VLOOKUP(M38,$U$6:$V$10,2,0)+VLOOKUP(M39,$U$6:$V$10,2,0)+VLOOKUP(M40,$U$6:$V$10,2,0)&gt;=19,VLOOKUP(M38,$U$6:$V$10,2,0)+VLOOKUP(M39,$U$6:$V$10,2,0)+VLOOKUP(M40,$U$6:$V$10,2,0)&lt;=33,OR(COUNTIF(M38:M40,"Kurang")&lt;=1,COUNTIF(M38:M40,"Sangat Kurang"&lt;1)))),"Cukup",IF(AND(VLOOKUP(M38,$U$6:$V$10,2,0)+VLOOKUP(M39,$U$6:$V$10,2,0)+VLOOKUP(M40,$U$6:$V$10,2,0)&gt;=34,VLOOKUP(M38,$U$6:$V$10,2,0)+VLOOKUP(M39,$U$6:$V$10,2,0)+VLOOKUP(M40,$U$6:$V$10,2,0)&lt;=42,COUNTIF(M38:M40,"Kurang")&lt;1),"Baik",IF(VLOOKUP(M38,$U$6:$V$10,2,0)+VLOOKUP(M39,$U$6:$V$10,2,0)+VLOOKUP(M40,$U$6:$V$10,2,0)&gt;=45,"Sangat Baik","-")))))</f>
        <v>Baik</v>
      </c>
      <c r="P38" s="804" t="str">
        <f>IF(COUNTIF(M38:M40,"Sangat Kurang")&gt;=2,"Sangat Kurang",IF(OR(AND(SUM(N38:N40)&lt;=18,OR(COUNTIF(B29:D29,"Kurang")&gt;=2,COUNTIF(M38:M40,"Sangat Kurang")&gt;=1)),AND(SUM(N38:N40)&gt;=18,SUM(N38:N40)&lt;=33,OR(COUNTIF(M38:M40,"Sangat Kurang")&gt;=1,(COUNTIF(M38:M40,"Kurang")&gt;=2)))),"Kurang",IF(OR(SUM(N38:N40)=35,AND(SUM(N38:N40)&gt;=19,SUM(N38:N40)&lt;=33,OR(COUNTIF(M38:M40,"Kurang")&lt;=1,COUNTIF(M38:M40,"Sangat Kurang"&lt;1)))),"Cukup",IF(AND(SUM(N38:N40)&gt;=34,SUM(N38:N40)&lt;=42,COUNTIF(M38:M40,"Kurang")&lt;1),"Baik",IF(SUM(N38:N40)&gt;=45,"Sangat Baik","-")))))</f>
        <v>Baik</v>
      </c>
      <c r="Q38" s="833">
        <f>VLOOKUP(O38,$AF$16:$AG$20,2,0)</f>
        <v>100</v>
      </c>
      <c r="R38" s="833" t="s">
        <v>73</v>
      </c>
      <c r="S38" s="828">
        <f t="shared" ref="S38" si="14">IF(R38="direct",Q38,(Q38+(Q38*20%)))</f>
        <v>100</v>
      </c>
      <c r="AI38" s="428"/>
    </row>
    <row r="39" spans="2:35" ht="24.75" customHeight="1">
      <c r="B39" s="892"/>
      <c r="C39" s="818"/>
      <c r="D39" s="819"/>
      <c r="E39" s="832"/>
      <c r="F39" s="436" t="s">
        <v>75</v>
      </c>
      <c r="G39" s="891" t="str">
        <f>RENCANA!J37</f>
        <v>Persentase pertemuan di MKKS</v>
      </c>
      <c r="H39" s="825"/>
      <c r="I39" s="418" t="str">
        <f>RENCANA!M37</f>
        <v>100</v>
      </c>
      <c r="J39" s="430">
        <v>80</v>
      </c>
      <c r="K39" s="420" t="s">
        <v>72</v>
      </c>
      <c r="L39" s="421">
        <f>IF(AND(I39=0,J39=0),0,IF(K39="Normal",(IF((J39/I39)&lt;=0%,0%,IF((J39/I39)&gt;110%,110%,J39/I39))),IF(K39="Khusus",IF(1+(1-(J40/I39))&lt;=0%,0%,IF(1+(1-(J39/I39))&gt;110,110%,1+(1-(J39/I39)))))))</f>
        <v>0.8</v>
      </c>
      <c r="M39" s="422" t="str">
        <f t="shared" si="12"/>
        <v>Cukup</v>
      </c>
      <c r="N39" s="420">
        <f t="shared" si="13"/>
        <v>8</v>
      </c>
      <c r="O39" s="804"/>
      <c r="P39" s="804"/>
      <c r="Q39" s="833"/>
      <c r="R39" s="833"/>
      <c r="S39" s="829"/>
      <c r="AI39" s="428"/>
    </row>
    <row r="40" spans="2:35" ht="24.75" customHeight="1">
      <c r="B40" s="892"/>
      <c r="C40" s="818"/>
      <c r="D40" s="819"/>
      <c r="E40" s="832"/>
      <c r="F40" s="434" t="s">
        <v>76</v>
      </c>
      <c r="G40" s="824" t="str">
        <f>RENCANA!J38</f>
        <v>Waktu Pelaksanaan</v>
      </c>
      <c r="H40" s="825"/>
      <c r="I40" s="418">
        <f>RENCANA!M38</f>
        <v>3</v>
      </c>
      <c r="J40" s="419">
        <v>3</v>
      </c>
      <c r="K40" s="420" t="s">
        <v>72</v>
      </c>
      <c r="L40" s="421">
        <f>IF(AND(I40=0,J40=0),0,IF(K40="Normal",(IF((J40/I40)&lt;=0%,0%,IF((J40/I40)&gt;110%,110%,J40/I40))),IF(K40="Khusus",IF(1+(1-(J40/I40))&lt;=0%,0%,IF(1+(1-(J40/I40))&gt;110,110%,1+(1-(J40/I40)))))))</f>
        <v>1</v>
      </c>
      <c r="M40" s="422" t="str">
        <f t="shared" si="12"/>
        <v>Baik</v>
      </c>
      <c r="N40" s="420">
        <f t="shared" si="13"/>
        <v>13</v>
      </c>
      <c r="O40" s="804"/>
      <c r="P40" s="804"/>
      <c r="Q40" s="833"/>
      <c r="R40" s="833"/>
      <c r="S40" s="830"/>
      <c r="AI40" s="428"/>
    </row>
    <row r="41" spans="2:35" ht="24.75" customHeight="1">
      <c r="B41" s="892" t="str">
        <f>RENCANA!B39&amp;""</f>
        <v>2</v>
      </c>
      <c r="C41" s="818" t="str">
        <f>RENCANA!C39&amp;""</f>
        <v>Partisipasi Kegiatan dalam lingkup Pendidikan</v>
      </c>
      <c r="D41" s="819"/>
      <c r="E41" s="832" t="str">
        <f>RENCANA!F39</f>
        <v>2.1 Mengikuti kegiatan Seminar sebagai Peserta dan atau Nara Sumber</v>
      </c>
      <c r="F41" s="432" t="s">
        <v>71</v>
      </c>
      <c r="G41" s="822" t="str">
        <f>RENCANA!J39</f>
        <v>Jumlah kegiatan seminar</v>
      </c>
      <c r="H41" s="823"/>
      <c r="I41" s="418">
        <f>RENCANA!M39</f>
        <v>2</v>
      </c>
      <c r="J41" s="435">
        <v>2</v>
      </c>
      <c r="K41" s="420" t="s">
        <v>72</v>
      </c>
      <c r="L41" s="421">
        <f>IF(AND(I41=0,J41=0),0,IF(K41="Normal",(IF((J41/I41)&lt;=0%,0%,IF((J41/I41)&gt;110%,110%,J41/I41))),IF(K41="Khusus",IF(1+(1-(J43/I41))&lt;=0%,0%,IF(1+(1-(J41/I41))&gt;110,110%,1+(1-(J41/I41)))))))</f>
        <v>1</v>
      </c>
      <c r="M41" s="422" t="str">
        <f>IF(L41&lt;=59%,"Sangat Kurang",IF(L41&lt;=79%,"Kurang",IF(L41&lt;=99%,"Cukup",IF(L41=100%,"Baik",IF(L41&gt;=101%,"Sangat Baik")))))</f>
        <v>Baik</v>
      </c>
      <c r="N41" s="420">
        <f t="shared" si="13"/>
        <v>13</v>
      </c>
      <c r="O41" s="804" t="str">
        <f>IF(COUNTIF(M41:M43,"Sangat Kurang")&gt;=2,"Sangat Kurang",IF(OR(AND(VLOOKUP(M41,$U$6:$V$10,2,0)+VLOOKUP(M42,$U$6:$V$10,2,0)+VLOOKUP(M43,$U$6:$V$10,2,0)&lt;=18,OR(COUNTIF(B32:D32,"Kurang")&gt;=2,COUNTIF(M41:M43,"Sangat Kurang")&gt;=1)),AND(VLOOKUP(M41,$U$6:$V$10,2,0)+VLOOKUP(M42,$U$6:$V$10,2,0)+VLOOKUP(M43,$U$6:$V$10,2,0)&gt;=18,VLOOKUP(M41,$U$6:$V$10,2,0)+VLOOKUP(M42,$U$6:$V$10,2,0)+VLOOKUP(M43,$U$6:$V$10,2,0)&lt;=33,OR(COUNTIF(M41:M43,"Sangat Kurang")&gt;=1,(COUNTIF(M41:M43,"Kurang")&gt;=2)))),"Kurang",IF(OR(VLOOKUP(M41,$U$6:$V$10,2,0)+VLOOKUP(M42,$U$6:$V$10,2,0)+VLOOKUP(M43,$U$6:$V$10,2,0)=35,AND(VLOOKUP(M41,$U$6:$V$10,2,0)+VLOOKUP(M42,$U$6:$V$10,2,0)+VLOOKUP(M43,$U$6:$V$10,2,0)&gt;=19,VLOOKUP(M41,$U$6:$V$10,2,0)+VLOOKUP(M42,$U$6:$V$10,2,0)+VLOOKUP(M43,$U$6:$V$10,2,0)&lt;=33,OR(COUNTIF(M41:M43,"Kurang")&lt;=1,COUNTIF(M41:M43,"Sangat Kurang"&lt;1)))),"Cukup",IF(AND(VLOOKUP(M41,$U$6:$V$10,2,0)+VLOOKUP(M42,$U$6:$V$10,2,0)+VLOOKUP(M43,$U$6:$V$10,2,0)&gt;=34,VLOOKUP(M41,$U$6:$V$10,2,0)+VLOOKUP(M42,$U$6:$V$10,2,0)+VLOOKUP(M43,$U$6:$V$10,2,0)&lt;=42,COUNTIF(M41:M43,"Kurang")&lt;1),"Baik",IF(VLOOKUP(M41,$U$6:$V$10,2,0)+VLOOKUP(M42,$U$6:$V$10,2,0)+VLOOKUP(M43,$U$6:$V$10,2,0)&gt;=45,"Sangat Baik","-")))))</f>
        <v>Baik</v>
      </c>
      <c r="P41" s="804" t="str">
        <f>IF(COUNTIF(M41:M43,"Sangat Kurang")&gt;=2,"Sangat Kurang",IF(OR(AND(SUM(N41:N43)&lt;=18,OR(COUNTIF(B32:D32,"Kurang")&gt;=2,COUNTIF(M41:M43,"Sangat Kurang")&gt;=1)),AND(SUM(N41:N43)&gt;=18,SUM(N41:N43)&lt;=33,OR(COUNTIF(M41:M43,"Sangat Kurang")&gt;=1,(COUNTIF(M41:M43,"Kurang")&gt;=2)))),"Kurang",IF(OR(SUM(N41:N43)=35,AND(SUM(N41:N43)&gt;=19,SUM(N41:N43)&lt;=33,OR(COUNTIF(M41:M43,"Kurang")&lt;=1,COUNTIF(M41:M43,"Sangat Kurang"&lt;1)))),"Cukup",IF(AND(SUM(N41:N43)&gt;=34,SUM(N41:N43)&lt;=42,COUNTIF(M41:M43,"Kurang")&lt;1),"Baik",IF(SUM(N41:N43)&gt;=45,"Sangat Baik","-")))))</f>
        <v>Baik</v>
      </c>
      <c r="Q41" s="833">
        <f>VLOOKUP(O41,$AF$16:$AG$20,2,0)</f>
        <v>100</v>
      </c>
      <c r="R41" s="833" t="s">
        <v>73</v>
      </c>
      <c r="S41" s="828">
        <f t="shared" ref="S41" si="15">IF(R41="direct",Q41,(Q41+(Q41*20%)))</f>
        <v>100</v>
      </c>
      <c r="AI41" s="428"/>
    </row>
    <row r="42" spans="2:35" ht="24.75" customHeight="1">
      <c r="B42" s="892"/>
      <c r="C42" s="818"/>
      <c r="D42" s="819"/>
      <c r="E42" s="832"/>
      <c r="F42" s="436" t="s">
        <v>75</v>
      </c>
      <c r="G42" s="891" t="str">
        <f>RENCANA!J40</f>
        <v>Persentase pertemuan di MKKS</v>
      </c>
      <c r="H42" s="825"/>
      <c r="I42" s="418" t="str">
        <f>RENCANA!M40</f>
        <v>100</v>
      </c>
      <c r="J42" s="430">
        <v>80</v>
      </c>
      <c r="K42" s="420" t="s">
        <v>72</v>
      </c>
      <c r="L42" s="421">
        <f>IF(AND(I42=0,J42=0),0,IF(K42="Normal",(IF((J42/I42)&lt;=0%,0%,IF((J42/I42)&gt;110%,110%,J42/I42))),IF(K42="Khusus",IF(1+(1-(J43/I42))&lt;=0%,0%,IF(1+(1-(J42/I42))&gt;110,110%,1+(1-(J42/I42)))))))</f>
        <v>0.8</v>
      </c>
      <c r="M42" s="422" t="str">
        <f t="shared" si="12"/>
        <v>Cukup</v>
      </c>
      <c r="N42" s="420">
        <f t="shared" si="13"/>
        <v>8</v>
      </c>
      <c r="O42" s="804"/>
      <c r="P42" s="804"/>
      <c r="Q42" s="833"/>
      <c r="R42" s="833"/>
      <c r="S42" s="829"/>
      <c r="AI42" s="428"/>
    </row>
    <row r="43" spans="2:35" ht="24.75" customHeight="1">
      <c r="B43" s="892"/>
      <c r="C43" s="818"/>
      <c r="D43" s="819"/>
      <c r="E43" s="832"/>
      <c r="F43" s="434" t="s">
        <v>76</v>
      </c>
      <c r="G43" s="824" t="str">
        <f>RENCANA!J41</f>
        <v>Waktu Pelaksanaan</v>
      </c>
      <c r="H43" s="825"/>
      <c r="I43" s="418">
        <f>RENCANA!M41</f>
        <v>2</v>
      </c>
      <c r="J43" s="419">
        <v>2</v>
      </c>
      <c r="K43" s="420" t="s">
        <v>72</v>
      </c>
      <c r="L43" s="421">
        <f>IF(AND(I43=0,J43=0),0,IF(K43="Normal",(IF((J43/I43)&lt;=0%,0%,IF((J43/I43)&gt;110%,110%,J43/I43))),IF(K43="Khusus",IF(1+(1-(J43/I43))&lt;=0%,0%,IF(1+(1-(J43/I43))&gt;110,110%,1+(1-(J43/I43)))))))</f>
        <v>1</v>
      </c>
      <c r="M43" s="422" t="str">
        <f t="shared" si="12"/>
        <v>Baik</v>
      </c>
      <c r="N43" s="420">
        <f t="shared" si="13"/>
        <v>13</v>
      </c>
      <c r="O43" s="804"/>
      <c r="P43" s="804"/>
      <c r="Q43" s="833"/>
      <c r="R43" s="833"/>
      <c r="S43" s="830"/>
      <c r="AI43" s="428"/>
    </row>
    <row r="44" spans="2:35" ht="19.5" customHeight="1">
      <c r="B44" s="821" t="s">
        <v>27</v>
      </c>
      <c r="C44" s="821"/>
      <c r="D44" s="821"/>
      <c r="E44" s="821"/>
      <c r="F44" s="821"/>
      <c r="G44" s="821"/>
      <c r="H44" s="821"/>
      <c r="I44" s="821"/>
      <c r="J44" s="821"/>
      <c r="K44" s="821"/>
      <c r="L44" s="821"/>
      <c r="M44" s="821"/>
      <c r="N44" s="821"/>
      <c r="O44" s="821"/>
      <c r="P44" s="821"/>
      <c r="Q44" s="821"/>
      <c r="R44" s="821"/>
      <c r="S44" s="437">
        <f>AVERAGE(S16:S33,S38:S42)</f>
        <v>90</v>
      </c>
      <c r="AI44" s="428"/>
    </row>
    <row r="45" spans="2:35">
      <c r="B45" s="438"/>
      <c r="C45" s="439"/>
      <c r="D45" s="439"/>
      <c r="E45" s="433"/>
      <c r="F45" s="433"/>
      <c r="G45" s="433"/>
      <c r="H45" s="433"/>
      <c r="I45" s="433"/>
      <c r="J45" s="440"/>
      <c r="K45" s="440"/>
      <c r="L45" s="441"/>
      <c r="M45" s="440"/>
      <c r="N45" s="440"/>
      <c r="O45" s="440"/>
      <c r="P45" s="417"/>
      <c r="Q45" s="440"/>
      <c r="R45" s="440"/>
      <c r="S45" s="442"/>
      <c r="AI45" s="428"/>
    </row>
    <row r="46" spans="2:35">
      <c r="B46" s="438"/>
      <c r="C46" s="439"/>
      <c r="D46" s="439"/>
      <c r="E46" s="433"/>
      <c r="F46" s="433"/>
      <c r="G46" s="433"/>
      <c r="H46" s="433"/>
      <c r="I46" s="433"/>
      <c r="J46" s="440"/>
      <c r="K46" s="440"/>
      <c r="L46" s="441"/>
      <c r="M46" s="440"/>
      <c r="N46" s="440"/>
      <c r="O46" s="440"/>
      <c r="P46" s="417"/>
      <c r="Q46" s="440"/>
      <c r="R46" s="440"/>
      <c r="S46" s="442"/>
      <c r="AI46" s="428"/>
    </row>
    <row r="47" spans="2:35">
      <c r="B47" s="438"/>
      <c r="C47" s="439"/>
      <c r="D47" s="439"/>
      <c r="E47" s="433"/>
      <c r="F47" s="433"/>
      <c r="G47" s="433"/>
      <c r="H47" s="433"/>
      <c r="I47" s="433"/>
      <c r="J47" s="440"/>
      <c r="K47" s="440"/>
      <c r="L47" s="441"/>
      <c r="M47" s="894" t="str">
        <f>'00 DATA UMUM'!N8&amp;", "&amp;'00 DATA UMUM'!N9&amp;""</f>
        <v>Kota Magelang, 31 DESEMBER 2021</v>
      </c>
      <c r="N47" s="894"/>
      <c r="O47" s="894"/>
      <c r="P47" s="894"/>
      <c r="Q47" s="894"/>
      <c r="R47" s="894"/>
      <c r="S47" s="442"/>
      <c r="AI47" s="428"/>
    </row>
    <row r="48" spans="2:35" ht="16.5" customHeight="1">
      <c r="B48" s="438"/>
      <c r="C48" s="439"/>
      <c r="D48" s="439"/>
      <c r="E48" s="433"/>
      <c r="F48" s="433"/>
      <c r="G48" s="433"/>
      <c r="H48" s="433"/>
      <c r="I48" s="433"/>
      <c r="J48" s="440"/>
      <c r="K48" s="440"/>
      <c r="L48" s="441"/>
      <c r="M48" s="826" t="s">
        <v>77</v>
      </c>
      <c r="N48" s="826"/>
      <c r="O48" s="826"/>
      <c r="P48" s="826"/>
      <c r="Q48" s="826"/>
      <c r="R48" s="826"/>
      <c r="S48" s="442"/>
      <c r="AI48" s="428"/>
    </row>
    <row r="49" spans="2:36">
      <c r="B49" s="438"/>
      <c r="C49" s="439"/>
      <c r="D49" s="439"/>
      <c r="E49" s="433"/>
      <c r="F49" s="433"/>
      <c r="G49" s="433"/>
      <c r="H49" s="433"/>
      <c r="I49" s="433"/>
      <c r="J49" s="440"/>
      <c r="K49" s="440"/>
      <c r="L49" s="441"/>
      <c r="M49" s="443"/>
      <c r="N49" s="440"/>
      <c r="O49" s="440"/>
      <c r="P49" s="417"/>
      <c r="Q49" s="440"/>
      <c r="R49" s="440"/>
      <c r="S49" s="442"/>
      <c r="AI49" s="428"/>
    </row>
    <row r="50" spans="2:36">
      <c r="B50" s="438"/>
      <c r="C50" s="439"/>
      <c r="D50" s="439"/>
      <c r="E50" s="433"/>
      <c r="F50" s="433"/>
      <c r="G50" s="433"/>
      <c r="H50" s="433"/>
      <c r="I50" s="433"/>
      <c r="J50" s="440"/>
      <c r="K50" s="440"/>
      <c r="L50" s="441"/>
      <c r="M50" s="443"/>
      <c r="N50" s="440"/>
      <c r="O50" s="440"/>
      <c r="P50" s="417"/>
      <c r="Q50" s="440"/>
      <c r="R50" s="440"/>
      <c r="S50" s="442"/>
      <c r="AI50" s="428"/>
    </row>
    <row r="51" spans="2:36">
      <c r="B51" s="438"/>
      <c r="C51" s="439"/>
      <c r="D51" s="439"/>
      <c r="E51" s="433"/>
      <c r="F51" s="433"/>
      <c r="G51" s="433"/>
      <c r="H51" s="433"/>
      <c r="I51" s="433"/>
      <c r="J51" s="440"/>
      <c r="K51" s="440"/>
      <c r="L51" s="441"/>
      <c r="M51" s="443"/>
      <c r="N51" s="440"/>
      <c r="O51" s="440"/>
      <c r="P51" s="417"/>
      <c r="Q51" s="440"/>
      <c r="R51" s="440"/>
      <c r="S51" s="442"/>
      <c r="AI51" s="428"/>
    </row>
    <row r="52" spans="2:36" ht="15.75" customHeight="1">
      <c r="B52" s="438"/>
      <c r="C52" s="439"/>
      <c r="D52" s="439"/>
      <c r="E52" s="433"/>
      <c r="F52" s="433"/>
      <c r="G52" s="433"/>
      <c r="H52" s="433"/>
      <c r="I52" s="433"/>
      <c r="J52" s="440"/>
      <c r="K52" s="440"/>
      <c r="L52" s="441"/>
      <c r="M52" s="817" t="str">
        <f>L7&amp;""</f>
        <v>Drs. H. SOFIA NUR, M.Pd.</v>
      </c>
      <c r="N52" s="817"/>
      <c r="O52" s="817"/>
      <c r="P52" s="817"/>
      <c r="Q52" s="817"/>
      <c r="R52" s="817"/>
      <c r="S52" s="442"/>
      <c r="AI52" s="428"/>
    </row>
    <row r="53" spans="2:36" ht="19.5" customHeight="1">
      <c r="B53" s="438"/>
      <c r="C53" s="439"/>
      <c r="D53" s="439"/>
      <c r="E53" s="433"/>
      <c r="F53" s="433"/>
      <c r="G53" s="433"/>
      <c r="H53" s="433"/>
      <c r="I53" s="433"/>
      <c r="J53" s="440"/>
      <c r="K53" s="440"/>
      <c r="L53" s="441"/>
      <c r="M53" s="893" t="str">
        <f>"NIP. "&amp;L8</f>
        <v>NIP. 196609171992031001</v>
      </c>
      <c r="N53" s="893"/>
      <c r="O53" s="893"/>
      <c r="P53" s="893"/>
      <c r="Q53" s="893"/>
      <c r="R53" s="893"/>
      <c r="S53" s="442"/>
      <c r="AI53" s="428"/>
    </row>
    <row r="54" spans="2:36">
      <c r="B54" s="438"/>
      <c r="C54" s="439"/>
      <c r="D54" s="439"/>
      <c r="E54" s="433"/>
      <c r="F54" s="433"/>
      <c r="G54" s="433"/>
      <c r="H54" s="433"/>
      <c r="I54" s="433"/>
      <c r="J54" s="440"/>
      <c r="K54" s="440"/>
      <c r="L54" s="441"/>
      <c r="M54" s="440"/>
      <c r="N54" s="440"/>
      <c r="O54" s="440"/>
      <c r="P54" s="417"/>
      <c r="Q54" s="440"/>
      <c r="R54" s="440"/>
      <c r="S54" s="442"/>
      <c r="AI54" s="428"/>
    </row>
    <row r="55" spans="2:36">
      <c r="B55" s="444"/>
      <c r="C55" s="445"/>
      <c r="D55" s="445"/>
      <c r="E55" s="446"/>
      <c r="F55" s="446"/>
      <c r="G55" s="446"/>
      <c r="H55" s="446"/>
      <c r="I55" s="446"/>
      <c r="J55" s="447"/>
      <c r="K55" s="447"/>
      <c r="L55" s="448"/>
      <c r="M55" s="447"/>
      <c r="N55" s="447"/>
      <c r="O55" s="447"/>
      <c r="P55" s="449"/>
      <c r="Q55" s="447"/>
      <c r="R55" s="447"/>
      <c r="S55" s="450"/>
      <c r="AI55" s="428"/>
    </row>
    <row r="56" spans="2:36">
      <c r="B56" s="444"/>
      <c r="C56" s="445"/>
      <c r="D56" s="445"/>
      <c r="E56" s="446"/>
      <c r="F56" s="446"/>
      <c r="G56" s="446"/>
      <c r="H56" s="446"/>
      <c r="I56" s="446"/>
      <c r="J56" s="447"/>
      <c r="K56" s="447"/>
      <c r="L56" s="448"/>
      <c r="M56" s="447"/>
      <c r="N56" s="447"/>
      <c r="O56" s="447"/>
      <c r="P56" s="449"/>
      <c r="Q56" s="447"/>
      <c r="R56" s="447"/>
      <c r="S56" s="450"/>
      <c r="AI56" s="428"/>
    </row>
    <row r="57" spans="2:36">
      <c r="B57" s="444"/>
      <c r="C57" s="445"/>
      <c r="D57" s="445"/>
      <c r="E57" s="446"/>
      <c r="F57" s="446"/>
      <c r="G57" s="446"/>
      <c r="H57" s="446"/>
      <c r="I57" s="446"/>
      <c r="J57" s="447"/>
      <c r="K57" s="447"/>
      <c r="L57" s="448"/>
      <c r="M57" s="447"/>
      <c r="N57" s="447"/>
      <c r="O57" s="447"/>
      <c r="P57" s="449"/>
      <c r="Q57" s="447"/>
      <c r="R57" s="447"/>
      <c r="S57" s="450"/>
      <c r="AI57" s="428"/>
    </row>
    <row r="58" spans="2:36">
      <c r="B58" s="444"/>
      <c r="C58" s="445"/>
      <c r="D58" s="445"/>
      <c r="E58" s="446"/>
      <c r="F58" s="446"/>
      <c r="G58" s="446"/>
      <c r="H58" s="446"/>
      <c r="I58" s="446"/>
      <c r="J58" s="447"/>
      <c r="K58" s="447"/>
      <c r="L58" s="448"/>
      <c r="M58" s="447"/>
      <c r="N58" s="447"/>
      <c r="O58" s="447"/>
      <c r="P58" s="449"/>
      <c r="Q58" s="447"/>
      <c r="R58" s="447"/>
      <c r="S58" s="450"/>
      <c r="AI58" s="428"/>
    </row>
    <row r="59" spans="2:36">
      <c r="B59" s="451"/>
      <c r="C59" s="445"/>
      <c r="D59" s="452"/>
      <c r="E59" s="452"/>
      <c r="F59" s="445"/>
      <c r="G59" s="452"/>
      <c r="H59" s="452"/>
      <c r="I59" s="453"/>
      <c r="J59" s="454"/>
      <c r="K59" s="454"/>
      <c r="L59" s="454"/>
      <c r="M59" s="454"/>
      <c r="N59" s="454"/>
      <c r="O59" s="454"/>
      <c r="P59" s="455"/>
      <c r="Q59" s="454"/>
      <c r="R59" s="454"/>
      <c r="S59" s="454"/>
      <c r="AI59" s="428">
        <f>(5+4+3)/3</f>
        <v>4</v>
      </c>
    </row>
    <row r="60" spans="2:36">
      <c r="B60" s="451"/>
      <c r="C60" s="445"/>
      <c r="D60" s="452"/>
      <c r="E60" s="452"/>
      <c r="F60" s="445"/>
      <c r="G60" s="452"/>
      <c r="H60" s="452"/>
      <c r="I60" s="453"/>
      <c r="J60" s="454"/>
      <c r="K60" s="454"/>
      <c r="L60" s="454"/>
      <c r="M60" s="454"/>
      <c r="N60" s="454"/>
      <c r="O60" s="454"/>
      <c r="P60" s="455"/>
      <c r="Q60" s="454"/>
      <c r="R60" s="454"/>
      <c r="S60" s="454"/>
      <c r="AI60" s="428"/>
    </row>
    <row r="61" spans="2:36">
      <c r="B61" s="451"/>
      <c r="C61" s="445"/>
      <c r="D61" s="452"/>
      <c r="E61" s="452"/>
      <c r="F61" s="445"/>
      <c r="G61" s="452"/>
      <c r="H61" s="452"/>
      <c r="I61" s="453"/>
      <c r="J61" s="454"/>
      <c r="K61" s="454"/>
      <c r="L61" s="454"/>
      <c r="M61" s="454"/>
      <c r="N61" s="454"/>
      <c r="O61" s="454"/>
      <c r="P61" s="455"/>
      <c r="Q61" s="454"/>
      <c r="R61" s="454"/>
      <c r="S61" s="454"/>
      <c r="AI61" s="428"/>
    </row>
    <row r="62" spans="2:36">
      <c r="B62" s="451"/>
      <c r="C62" s="445"/>
      <c r="D62" s="452"/>
      <c r="E62" s="452"/>
      <c r="F62" s="445"/>
      <c r="G62" s="452"/>
      <c r="H62" s="452"/>
      <c r="I62" s="453"/>
      <c r="J62" s="454"/>
      <c r="K62" s="454"/>
      <c r="L62" s="454"/>
      <c r="M62" s="454"/>
      <c r="N62" s="454"/>
      <c r="O62" s="454"/>
      <c r="P62" s="455"/>
      <c r="Q62" s="454"/>
      <c r="R62" s="454"/>
      <c r="S62" s="454"/>
      <c r="AI62" s="428"/>
    </row>
    <row r="63" spans="2:36">
      <c r="B63" s="451"/>
      <c r="C63" s="451"/>
      <c r="D63" s="451"/>
      <c r="E63" s="451"/>
      <c r="F63" s="451"/>
      <c r="G63" s="451"/>
      <c r="H63" s="451"/>
      <c r="AI63" s="428">
        <f>(5+2+3)/3</f>
        <v>3.3333333333333335</v>
      </c>
      <c r="AJ63" s="376" t="s">
        <v>49</v>
      </c>
    </row>
  </sheetData>
  <sheetProtection sheet="1" objects="1" scenarios="1"/>
  <protectedRanges>
    <protectedRange sqref="R16:R36 R38:R43" name="Range3"/>
    <protectedRange sqref="J16:K36" name="Range1"/>
    <protectedRange sqref="J38:K43" name="Range2"/>
  </protectedRanges>
  <mergeCells count="131">
    <mergeCell ref="B34:B36"/>
    <mergeCell ref="C34:D36"/>
    <mergeCell ref="E34:E36"/>
    <mergeCell ref="G34:H34"/>
    <mergeCell ref="O34:O36"/>
    <mergeCell ref="P34:P36"/>
    <mergeCell ref="Q34:Q36"/>
    <mergeCell ref="R34:R36"/>
    <mergeCell ref="S34:S36"/>
    <mergeCell ref="G35:H35"/>
    <mergeCell ref="G36:H36"/>
    <mergeCell ref="Q41:Q43"/>
    <mergeCell ref="R41:R43"/>
    <mergeCell ref="S41:S43"/>
    <mergeCell ref="G42:H42"/>
    <mergeCell ref="B25:B27"/>
    <mergeCell ref="B28:B30"/>
    <mergeCell ref="B31:B33"/>
    <mergeCell ref="M53:R53"/>
    <mergeCell ref="B38:B40"/>
    <mergeCell ref="C38:D40"/>
    <mergeCell ref="E38:E40"/>
    <mergeCell ref="O38:O40"/>
    <mergeCell ref="P38:P40"/>
    <mergeCell ref="Q38:Q40"/>
    <mergeCell ref="R38:R40"/>
    <mergeCell ref="G39:H39"/>
    <mergeCell ref="B41:B43"/>
    <mergeCell ref="C41:D43"/>
    <mergeCell ref="E41:E43"/>
    <mergeCell ref="Q25:Q27"/>
    <mergeCell ref="M47:R47"/>
    <mergeCell ref="S38:S40"/>
    <mergeCell ref="G41:H41"/>
    <mergeCell ref="O41:O43"/>
    <mergeCell ref="C14:D14"/>
    <mergeCell ref="G14:H14"/>
    <mergeCell ref="O14:P14"/>
    <mergeCell ref="B15:S15"/>
    <mergeCell ref="B16:B18"/>
    <mergeCell ref="C16:D18"/>
    <mergeCell ref="E16:E18"/>
    <mergeCell ref="G16:H16"/>
    <mergeCell ref="O16:O18"/>
    <mergeCell ref="P16:P18"/>
    <mergeCell ref="C31:D33"/>
    <mergeCell ref="E31:E33"/>
    <mergeCell ref="G31:H31"/>
    <mergeCell ref="O31:O33"/>
    <mergeCell ref="P31:P33"/>
    <mergeCell ref="Q31:Q33"/>
    <mergeCell ref="R31:R33"/>
    <mergeCell ref="S31:S33"/>
    <mergeCell ref="G32:H32"/>
    <mergeCell ref="G33:H33"/>
    <mergeCell ref="C2:S2"/>
    <mergeCell ref="C3:S3"/>
    <mergeCell ref="C4:S4"/>
    <mergeCell ref="B5:E5"/>
    <mergeCell ref="C12:D12"/>
    <mergeCell ref="G12:H12"/>
    <mergeCell ref="O12:Q12"/>
    <mergeCell ref="R12:R13"/>
    <mergeCell ref="S12:S13"/>
    <mergeCell ref="O13:P13"/>
    <mergeCell ref="E10:I10"/>
    <mergeCell ref="E11:I11"/>
    <mergeCell ref="J6:S6"/>
    <mergeCell ref="C6:I6"/>
    <mergeCell ref="E7:I7"/>
    <mergeCell ref="E8:I8"/>
    <mergeCell ref="E9:I9"/>
    <mergeCell ref="L7:S7"/>
    <mergeCell ref="L8:S8"/>
    <mergeCell ref="L9:S9"/>
    <mergeCell ref="B19:B21"/>
    <mergeCell ref="C19:D21"/>
    <mergeCell ref="E19:E21"/>
    <mergeCell ref="G19:H19"/>
    <mergeCell ref="O19:O21"/>
    <mergeCell ref="Q16:Q18"/>
    <mergeCell ref="R16:R18"/>
    <mergeCell ref="S16:S18"/>
    <mergeCell ref="G17:H17"/>
    <mergeCell ref="G18:H18"/>
    <mergeCell ref="P19:P21"/>
    <mergeCell ref="Q19:Q21"/>
    <mergeCell ref="R19:R21"/>
    <mergeCell ref="S19:S21"/>
    <mergeCell ref="G20:H20"/>
    <mergeCell ref="G21:H21"/>
    <mergeCell ref="G29:H29"/>
    <mergeCell ref="G30:H30"/>
    <mergeCell ref="R25:R27"/>
    <mergeCell ref="S25:S27"/>
    <mergeCell ref="G26:H26"/>
    <mergeCell ref="G27:H27"/>
    <mergeCell ref="R28:R30"/>
    <mergeCell ref="B22:B24"/>
    <mergeCell ref="C22:D24"/>
    <mergeCell ref="E22:E24"/>
    <mergeCell ref="G22:H22"/>
    <mergeCell ref="O22:O24"/>
    <mergeCell ref="E25:E27"/>
    <mergeCell ref="G25:H25"/>
    <mergeCell ref="O25:O27"/>
    <mergeCell ref="P25:P27"/>
    <mergeCell ref="P41:P43"/>
    <mergeCell ref="L10:S10"/>
    <mergeCell ref="L11:S11"/>
    <mergeCell ref="C25:D27"/>
    <mergeCell ref="M52:R52"/>
    <mergeCell ref="C28:D30"/>
    <mergeCell ref="B37:S37"/>
    <mergeCell ref="B44:R44"/>
    <mergeCell ref="G38:H38"/>
    <mergeCell ref="G40:H40"/>
    <mergeCell ref="G43:H43"/>
    <mergeCell ref="M48:R48"/>
    <mergeCell ref="Q22:Q24"/>
    <mergeCell ref="R22:R24"/>
    <mergeCell ref="S22:S24"/>
    <mergeCell ref="G23:H23"/>
    <mergeCell ref="G24:H24"/>
    <mergeCell ref="P22:P24"/>
    <mergeCell ref="E28:E30"/>
    <mergeCell ref="G28:H28"/>
    <mergeCell ref="O28:O30"/>
    <mergeCell ref="P28:P30"/>
    <mergeCell ref="Q28:Q30"/>
    <mergeCell ref="S28:S30"/>
  </mergeCells>
  <hyperlinks>
    <hyperlink ref="T1" location="HOME!A1" display="HOME" xr:uid="{00000000-0004-0000-0600-000000000000}"/>
    <hyperlink ref="A1" location="'KESESUAIAN AK'!A1" display="◄" xr:uid="{00000000-0004-0000-0600-000001000000}"/>
  </hyperlinks>
  <printOptions horizontalCentered="1"/>
  <pageMargins left="0.59055118110236227" right="0.59055118110236227" top="0.78740157480314965" bottom="0.78740157480314965" header="0.31496062992125984" footer="0.31496062992125984"/>
  <pageSetup paperSize="9" scale="70" orientation="landscape" horizontalDpi="0" verticalDpi="0" r:id="rId1"/>
  <rowBreaks count="1" manualBreakCount="1">
    <brk id="30" min="1"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16"/>
  <sheetViews>
    <sheetView zoomScale="90" zoomScaleNormal="90" zoomScaleSheetLayoutView="80" workbookViewId="0">
      <pane xSplit="2" ySplit="5" topLeftCell="C6" activePane="bottomRight" state="frozen"/>
      <selection activeCell="L1" sqref="L1"/>
      <selection pane="topRight" activeCell="L1" sqref="L1"/>
      <selection pane="bottomLeft" activeCell="L1" sqref="L1"/>
      <selection pane="bottomRight" activeCell="H1" sqref="H1"/>
    </sheetView>
  </sheetViews>
  <sheetFormatPr defaultRowHeight="12.75"/>
  <cols>
    <col min="1" max="1" width="4.85546875" style="187" customWidth="1"/>
    <col min="2" max="2" width="16.42578125" style="186" customWidth="1"/>
    <col min="3" max="3" width="4.5703125" style="187" customWidth="1"/>
    <col min="4" max="4" width="45.140625" style="187" customWidth="1"/>
    <col min="5" max="7" width="8.42578125" style="187" customWidth="1"/>
    <col min="8" max="16384" width="9.140625" style="187"/>
  </cols>
  <sheetData>
    <row r="1" spans="1:8" ht="24" customHeight="1">
      <c r="A1" s="286" t="s">
        <v>226</v>
      </c>
      <c r="H1" s="128" t="s">
        <v>222</v>
      </c>
    </row>
    <row r="2" spans="1:8" ht="22.5" customHeight="1">
      <c r="B2" s="188" t="s">
        <v>169</v>
      </c>
      <c r="C2" s="189"/>
      <c r="D2" s="189"/>
      <c r="E2" s="189"/>
      <c r="F2" s="190" t="s">
        <v>170</v>
      </c>
      <c r="G2" s="191">
        <f>AVERAGE(F16,F47,F61,F74)</f>
        <v>89.434523809523796</v>
      </c>
    </row>
    <row r="3" spans="1:8" ht="22.5" customHeight="1">
      <c r="B3" s="192" t="s">
        <v>171</v>
      </c>
      <c r="C3" s="189"/>
      <c r="D3" s="189"/>
      <c r="E3" s="189"/>
      <c r="F3" s="189"/>
      <c r="G3" s="189"/>
    </row>
    <row r="4" spans="1:8" s="186" customFormat="1">
      <c r="B4" s="193" t="s">
        <v>37</v>
      </c>
      <c r="C4" s="194"/>
      <c r="D4" s="195" t="s">
        <v>172</v>
      </c>
      <c r="E4" s="196"/>
      <c r="F4" s="197" t="s">
        <v>173</v>
      </c>
      <c r="G4" s="198"/>
    </row>
    <row r="5" spans="1:8" s="186" customFormat="1">
      <c r="B5" s="199"/>
      <c r="C5" s="200"/>
      <c r="D5" s="201"/>
      <c r="E5" s="202">
        <v>0</v>
      </c>
      <c r="F5" s="202">
        <v>1</v>
      </c>
      <c r="G5" s="202">
        <v>2</v>
      </c>
    </row>
    <row r="6" spans="1:8" ht="40.5" customHeight="1">
      <c r="B6" s="203" t="s">
        <v>174</v>
      </c>
      <c r="C6" s="204">
        <v>1</v>
      </c>
      <c r="D6" s="205" t="s">
        <v>253</v>
      </c>
      <c r="E6" s="206"/>
      <c r="F6" s="206">
        <v>1</v>
      </c>
      <c r="G6" s="206"/>
    </row>
    <row r="7" spans="1:8" ht="43.5" customHeight="1">
      <c r="B7" s="207"/>
      <c r="C7" s="204">
        <v>2</v>
      </c>
      <c r="D7" s="205" t="s">
        <v>254</v>
      </c>
      <c r="E7" s="206"/>
      <c r="F7" s="206"/>
      <c r="G7" s="206">
        <v>2</v>
      </c>
    </row>
    <row r="8" spans="1:8" ht="38.25">
      <c r="B8" s="207"/>
      <c r="C8" s="204">
        <v>3</v>
      </c>
      <c r="D8" s="205" t="s">
        <v>255</v>
      </c>
      <c r="E8" s="206"/>
      <c r="F8" s="206"/>
      <c r="G8" s="206">
        <v>2</v>
      </c>
    </row>
    <row r="9" spans="1:8" ht="42.75" customHeight="1">
      <c r="B9" s="207"/>
      <c r="C9" s="204">
        <v>4</v>
      </c>
      <c r="D9" s="205" t="s">
        <v>256</v>
      </c>
      <c r="E9" s="206"/>
      <c r="F9" s="206"/>
      <c r="G9" s="206">
        <v>2</v>
      </c>
    </row>
    <row r="10" spans="1:8" ht="38.25">
      <c r="B10" s="207"/>
      <c r="C10" s="204">
        <v>5</v>
      </c>
      <c r="D10" s="205" t="s">
        <v>257</v>
      </c>
      <c r="E10" s="206"/>
      <c r="F10" s="206"/>
      <c r="G10" s="206">
        <v>2</v>
      </c>
    </row>
    <row r="11" spans="1:8" ht="38.25">
      <c r="B11" s="207"/>
      <c r="C11" s="204">
        <v>6</v>
      </c>
      <c r="D11" s="205" t="s">
        <v>258</v>
      </c>
      <c r="E11" s="206"/>
      <c r="F11" s="206">
        <v>1</v>
      </c>
      <c r="G11" s="206"/>
    </row>
    <row r="12" spans="1:8" ht="54.75" customHeight="1">
      <c r="B12" s="207"/>
      <c r="C12" s="204">
        <v>7</v>
      </c>
      <c r="D12" s="205" t="s">
        <v>259</v>
      </c>
      <c r="E12" s="206"/>
      <c r="F12" s="206"/>
      <c r="G12" s="206">
        <v>2</v>
      </c>
    </row>
    <row r="13" spans="1:8" ht="55.5" customHeight="1">
      <c r="B13" s="208"/>
      <c r="C13" s="204">
        <v>8</v>
      </c>
      <c r="D13" s="205" t="s">
        <v>175</v>
      </c>
      <c r="E13" s="206"/>
      <c r="F13" s="206"/>
      <c r="G13" s="206">
        <v>2</v>
      </c>
    </row>
    <row r="14" spans="1:8" ht="17.25" customHeight="1">
      <c r="B14" s="204"/>
      <c r="C14" s="209"/>
      <c r="D14" s="205" t="s">
        <v>176</v>
      </c>
      <c r="E14" s="210"/>
      <c r="F14" s="211">
        <f>SUM(E6:G13)</f>
        <v>14</v>
      </c>
      <c r="G14" s="212"/>
    </row>
    <row r="15" spans="1:8" ht="17.25" customHeight="1">
      <c r="B15" s="204"/>
      <c r="C15" s="209"/>
      <c r="D15" s="205" t="s">
        <v>177</v>
      </c>
      <c r="E15" s="210"/>
      <c r="F15" s="211">
        <f>2*C13</f>
        <v>16</v>
      </c>
      <c r="G15" s="212"/>
    </row>
    <row r="16" spans="1:8" ht="17.25" customHeight="1">
      <c r="B16" s="204"/>
      <c r="C16" s="209"/>
      <c r="D16" s="205"/>
      <c r="E16" s="210"/>
      <c r="F16" s="213">
        <f>F14/F15*100</f>
        <v>87.5</v>
      </c>
      <c r="G16" s="212"/>
    </row>
    <row r="17" spans="2:7" ht="17.25" customHeight="1">
      <c r="B17" s="214"/>
      <c r="C17" s="215"/>
      <c r="D17" s="216" t="s">
        <v>178</v>
      </c>
      <c r="E17" s="217"/>
      <c r="F17" s="218" t="str">
        <f>IF(F16&lt;=50,("Buruk"),IF(F16&lt;=60,("Sedang"),IF(F16&lt;=75,("Cukup"),IF(F16&lt;=90,("Baik"),("Sangat baik")))))</f>
        <v>Baik</v>
      </c>
      <c r="G17" s="212"/>
    </row>
    <row r="18" spans="2:7" ht="15.75" customHeight="1">
      <c r="B18" s="219"/>
      <c r="C18" s="220"/>
      <c r="D18" s="221"/>
      <c r="E18" s="222"/>
      <c r="F18" s="222"/>
      <c r="G18" s="222"/>
    </row>
    <row r="19" spans="2:7" s="186" customFormat="1">
      <c r="B19" s="193" t="s">
        <v>37</v>
      </c>
      <c r="C19" s="194"/>
      <c r="D19" s="195" t="s">
        <v>172</v>
      </c>
      <c r="E19" s="196"/>
      <c r="F19" s="197" t="s">
        <v>173</v>
      </c>
      <c r="G19" s="198"/>
    </row>
    <row r="20" spans="2:7" s="186" customFormat="1">
      <c r="B20" s="199"/>
      <c r="C20" s="200"/>
      <c r="D20" s="201"/>
      <c r="E20" s="202">
        <v>0</v>
      </c>
      <c r="F20" s="202">
        <v>1</v>
      </c>
      <c r="G20" s="202">
        <v>2</v>
      </c>
    </row>
    <row r="21" spans="2:7" ht="42.75" customHeight="1">
      <c r="B21" s="223" t="s">
        <v>179</v>
      </c>
      <c r="C21" s="204">
        <v>1</v>
      </c>
      <c r="D21" s="224" t="s">
        <v>180</v>
      </c>
      <c r="E21" s="225"/>
      <c r="F21" s="225"/>
      <c r="G21" s="225"/>
    </row>
    <row r="22" spans="2:7" ht="30.75" customHeight="1">
      <c r="B22" s="207"/>
      <c r="C22" s="204">
        <v>2</v>
      </c>
      <c r="D22" s="224" t="s">
        <v>181</v>
      </c>
      <c r="E22" s="225"/>
      <c r="F22" s="225"/>
      <c r="G22" s="225"/>
    </row>
    <row r="23" spans="2:7" ht="30.75" customHeight="1">
      <c r="B23" s="207"/>
      <c r="C23" s="204">
        <v>3</v>
      </c>
      <c r="D23" s="224" t="s">
        <v>182</v>
      </c>
      <c r="E23" s="225"/>
      <c r="F23" s="225"/>
      <c r="G23" s="225"/>
    </row>
    <row r="24" spans="2:7" ht="30.75" customHeight="1">
      <c r="B24" s="207"/>
      <c r="C24" s="204">
        <v>4</v>
      </c>
      <c r="D24" s="224" t="s">
        <v>183</v>
      </c>
      <c r="E24" s="225"/>
      <c r="F24" s="225"/>
      <c r="G24" s="225"/>
    </row>
    <row r="25" spans="2:7" ht="30.75" customHeight="1">
      <c r="B25" s="207"/>
      <c r="C25" s="204">
        <v>5</v>
      </c>
      <c r="D25" s="224" t="s">
        <v>184</v>
      </c>
      <c r="E25" s="225"/>
      <c r="F25" s="225"/>
      <c r="G25" s="225"/>
    </row>
    <row r="26" spans="2:7" ht="30.75" customHeight="1">
      <c r="B26" s="207"/>
      <c r="C26" s="204">
        <v>6</v>
      </c>
      <c r="D26" s="224" t="s">
        <v>185</v>
      </c>
      <c r="E26" s="225"/>
      <c r="F26" s="225"/>
      <c r="G26" s="225"/>
    </row>
    <row r="27" spans="2:7" ht="30.75" customHeight="1">
      <c r="B27" s="207"/>
      <c r="C27" s="204">
        <v>7</v>
      </c>
      <c r="D27" s="224" t="s">
        <v>186</v>
      </c>
      <c r="E27" s="225"/>
      <c r="F27" s="225"/>
      <c r="G27" s="225"/>
    </row>
    <row r="28" spans="2:7" ht="30.75" customHeight="1">
      <c r="B28" s="207"/>
      <c r="C28" s="204">
        <v>8</v>
      </c>
      <c r="D28" s="224" t="s">
        <v>187</v>
      </c>
      <c r="E28" s="225"/>
      <c r="F28" s="225"/>
      <c r="G28" s="225"/>
    </row>
    <row r="29" spans="2:7" ht="30.75" customHeight="1">
      <c r="B29" s="207"/>
      <c r="C29" s="204">
        <v>9</v>
      </c>
      <c r="D29" s="224" t="s">
        <v>188</v>
      </c>
      <c r="E29" s="225"/>
      <c r="F29" s="225"/>
      <c r="G29" s="225"/>
    </row>
    <row r="30" spans="2:7" ht="30.75" customHeight="1">
      <c r="B30" s="208"/>
      <c r="C30" s="204">
        <v>10</v>
      </c>
      <c r="D30" s="224" t="s">
        <v>189</v>
      </c>
      <c r="E30" s="225"/>
      <c r="F30" s="225"/>
      <c r="G30" s="225"/>
    </row>
    <row r="31" spans="2:7" ht="17.25" customHeight="1">
      <c r="B31" s="204"/>
      <c r="C31" s="209"/>
      <c r="D31" s="205" t="s">
        <v>176</v>
      </c>
      <c r="E31" s="210"/>
      <c r="F31" s="211">
        <f>SUM(E21:G30)</f>
        <v>0</v>
      </c>
      <c r="G31" s="212"/>
    </row>
    <row r="32" spans="2:7" ht="17.25" customHeight="1">
      <c r="B32" s="204"/>
      <c r="C32" s="209"/>
      <c r="D32" s="205" t="s">
        <v>177</v>
      </c>
      <c r="E32" s="210"/>
      <c r="F32" s="211">
        <f>2*C30</f>
        <v>20</v>
      </c>
      <c r="G32" s="212"/>
    </row>
    <row r="33" spans="2:7" ht="17.25" customHeight="1">
      <c r="B33" s="204"/>
      <c r="C33" s="209"/>
      <c r="D33" s="205"/>
      <c r="E33" s="210"/>
      <c r="F33" s="213">
        <f>F31/F32*100</f>
        <v>0</v>
      </c>
      <c r="G33" s="212"/>
    </row>
    <row r="34" spans="2:7" ht="17.25" customHeight="1">
      <c r="B34" s="214"/>
      <c r="C34" s="215"/>
      <c r="D34" s="216" t="s">
        <v>178</v>
      </c>
      <c r="E34" s="217"/>
      <c r="F34" s="218" t="str">
        <f>IF(F33&lt;=50,("Buruk"),IF(F33&lt;=60,("Sedang"),IF(F33&lt;=75,("Cukup"),IF(F33&lt;=90,("Baik"),("Sangat baik")))))</f>
        <v>Buruk</v>
      </c>
      <c r="G34" s="212"/>
    </row>
    <row r="35" spans="2:7" ht="18" customHeight="1">
      <c r="B35" s="219"/>
      <c r="C35" s="220"/>
      <c r="D35" s="221"/>
      <c r="E35" s="222"/>
      <c r="F35" s="222"/>
      <c r="G35" s="222"/>
    </row>
    <row r="36" spans="2:7" s="186" customFormat="1">
      <c r="B36" s="193" t="s">
        <v>37</v>
      </c>
      <c r="C36" s="194"/>
      <c r="D36" s="195" t="s">
        <v>172</v>
      </c>
      <c r="E36" s="196"/>
      <c r="F36" s="197" t="s">
        <v>173</v>
      </c>
      <c r="G36" s="198"/>
    </row>
    <row r="37" spans="2:7" s="186" customFormat="1">
      <c r="B37" s="199"/>
      <c r="C37" s="200"/>
      <c r="D37" s="201"/>
      <c r="E37" s="202">
        <v>0</v>
      </c>
      <c r="F37" s="202">
        <v>1</v>
      </c>
      <c r="G37" s="202">
        <v>2</v>
      </c>
    </row>
    <row r="38" spans="2:7" ht="28.5" customHeight="1">
      <c r="B38" s="203" t="s">
        <v>190</v>
      </c>
      <c r="C38" s="204">
        <v>1</v>
      </c>
      <c r="D38" s="224" t="s">
        <v>191</v>
      </c>
      <c r="E38" s="206"/>
      <c r="F38" s="206"/>
      <c r="G38" s="206">
        <v>2</v>
      </c>
    </row>
    <row r="39" spans="2:7" ht="28.5" customHeight="1">
      <c r="B39" s="207"/>
      <c r="C39" s="204">
        <v>2</v>
      </c>
      <c r="D39" s="224" t="s">
        <v>192</v>
      </c>
      <c r="E39" s="206"/>
      <c r="F39" s="206">
        <v>1</v>
      </c>
      <c r="G39" s="206"/>
    </row>
    <row r="40" spans="2:7" ht="39.75" customHeight="1">
      <c r="B40" s="207"/>
      <c r="C40" s="204">
        <v>3</v>
      </c>
      <c r="D40" s="224" t="s">
        <v>193</v>
      </c>
      <c r="E40" s="206"/>
      <c r="F40" s="206">
        <v>1</v>
      </c>
      <c r="G40" s="206"/>
    </row>
    <row r="41" spans="2:7" ht="39.75" customHeight="1">
      <c r="B41" s="207"/>
      <c r="C41" s="204">
        <v>4</v>
      </c>
      <c r="D41" s="224" t="s">
        <v>194</v>
      </c>
      <c r="E41" s="206"/>
      <c r="F41" s="206"/>
      <c r="G41" s="206">
        <v>2</v>
      </c>
    </row>
    <row r="42" spans="2:7" ht="39.75" customHeight="1">
      <c r="B42" s="207"/>
      <c r="C42" s="204">
        <v>5</v>
      </c>
      <c r="D42" s="224" t="s">
        <v>195</v>
      </c>
      <c r="E42" s="206"/>
      <c r="F42" s="206"/>
      <c r="G42" s="206">
        <v>2</v>
      </c>
    </row>
    <row r="43" spans="2:7" ht="28.5" customHeight="1">
      <c r="B43" s="207"/>
      <c r="C43" s="204">
        <v>6</v>
      </c>
      <c r="D43" s="224" t="s">
        <v>196</v>
      </c>
      <c r="E43" s="206"/>
      <c r="F43" s="206"/>
      <c r="G43" s="206">
        <v>2</v>
      </c>
    </row>
    <row r="44" spans="2:7" ht="39.75" customHeight="1">
      <c r="B44" s="208"/>
      <c r="C44" s="204">
        <v>7</v>
      </c>
      <c r="D44" s="224" t="s">
        <v>197</v>
      </c>
      <c r="E44" s="206"/>
      <c r="F44" s="206"/>
      <c r="G44" s="206">
        <v>2</v>
      </c>
    </row>
    <row r="45" spans="2:7" ht="17.25" customHeight="1">
      <c r="B45" s="204"/>
      <c r="C45" s="209"/>
      <c r="D45" s="205" t="s">
        <v>176</v>
      </c>
      <c r="E45" s="210"/>
      <c r="F45" s="211">
        <f>SUM(E38:G44)</f>
        <v>12</v>
      </c>
      <c r="G45" s="212"/>
    </row>
    <row r="46" spans="2:7" ht="17.25" customHeight="1">
      <c r="B46" s="204"/>
      <c r="C46" s="209"/>
      <c r="D46" s="205" t="s">
        <v>177</v>
      </c>
      <c r="E46" s="210"/>
      <c r="F46" s="211">
        <f>2*C44</f>
        <v>14</v>
      </c>
      <c r="G46" s="212"/>
    </row>
    <row r="47" spans="2:7" ht="17.25" customHeight="1">
      <c r="B47" s="204"/>
      <c r="C47" s="209"/>
      <c r="D47" s="205"/>
      <c r="E47" s="210"/>
      <c r="F47" s="213">
        <f>F45/F46*100</f>
        <v>85.714285714285708</v>
      </c>
      <c r="G47" s="212"/>
    </row>
    <row r="48" spans="2:7" ht="17.25" customHeight="1">
      <c r="B48" s="214"/>
      <c r="C48" s="215"/>
      <c r="D48" s="216" t="s">
        <v>178</v>
      </c>
      <c r="E48" s="217"/>
      <c r="F48" s="218" t="str">
        <f>IF(F47&lt;=50,("Buruk"),IF(F47&lt;=60,("Sedang"),IF(F47&lt;=75,("Cukup"),IF(F47&lt;=90,("Baik"),("Sangat baik")))))</f>
        <v>Baik</v>
      </c>
      <c r="G48" s="212"/>
    </row>
    <row r="49" spans="2:7" ht="18" customHeight="1">
      <c r="B49" s="219"/>
      <c r="C49" s="220"/>
      <c r="D49" s="221"/>
      <c r="E49" s="222"/>
      <c r="F49" s="222"/>
      <c r="G49" s="222"/>
    </row>
    <row r="50" spans="2:7" s="186" customFormat="1">
      <c r="B50" s="193" t="s">
        <v>37</v>
      </c>
      <c r="C50" s="194"/>
      <c r="D50" s="195" t="s">
        <v>172</v>
      </c>
      <c r="E50" s="196"/>
      <c r="F50" s="197" t="s">
        <v>173</v>
      </c>
      <c r="G50" s="198"/>
    </row>
    <row r="51" spans="2:7" s="186" customFormat="1">
      <c r="B51" s="199"/>
      <c r="C51" s="200"/>
      <c r="D51" s="201"/>
      <c r="E51" s="202">
        <v>0</v>
      </c>
      <c r="F51" s="202">
        <v>1</v>
      </c>
      <c r="G51" s="202">
        <v>2</v>
      </c>
    </row>
    <row r="52" spans="2:7" ht="51">
      <c r="B52" s="226" t="s">
        <v>198</v>
      </c>
      <c r="C52" s="204">
        <v>1</v>
      </c>
      <c r="D52" s="224" t="s">
        <v>260</v>
      </c>
      <c r="E52" s="206"/>
      <c r="F52" s="206"/>
      <c r="G52" s="206">
        <v>2</v>
      </c>
    </row>
    <row r="53" spans="2:7" ht="89.25" customHeight="1">
      <c r="B53" s="227"/>
      <c r="C53" s="204">
        <v>2</v>
      </c>
      <c r="D53" s="224" t="s">
        <v>261</v>
      </c>
      <c r="E53" s="206"/>
      <c r="F53" s="206"/>
      <c r="G53" s="206">
        <v>2</v>
      </c>
    </row>
    <row r="54" spans="2:7" ht="63.75">
      <c r="B54" s="226"/>
      <c r="C54" s="204">
        <v>3</v>
      </c>
      <c r="D54" s="224" t="s">
        <v>262</v>
      </c>
      <c r="E54" s="206"/>
      <c r="F54" s="206"/>
      <c r="G54" s="206">
        <v>2</v>
      </c>
    </row>
    <row r="55" spans="2:7" ht="38.25">
      <c r="B55" s="228"/>
      <c r="C55" s="204">
        <v>4</v>
      </c>
      <c r="D55" s="224" t="s">
        <v>263</v>
      </c>
      <c r="E55" s="206"/>
      <c r="F55" s="206"/>
      <c r="G55" s="206">
        <v>2</v>
      </c>
    </row>
    <row r="56" spans="2:7" ht="51">
      <c r="B56" s="228"/>
      <c r="C56" s="204">
        <v>5</v>
      </c>
      <c r="D56" s="224" t="s">
        <v>264</v>
      </c>
      <c r="E56" s="206"/>
      <c r="F56" s="206"/>
      <c r="G56" s="206">
        <v>2</v>
      </c>
    </row>
    <row r="57" spans="2:7" ht="38.25">
      <c r="B57" s="228"/>
      <c r="C57" s="204">
        <v>6</v>
      </c>
      <c r="D57" s="224" t="s">
        <v>265</v>
      </c>
      <c r="E57" s="206"/>
      <c r="F57" s="206">
        <v>1</v>
      </c>
      <c r="G57" s="206"/>
    </row>
    <row r="58" spans="2:7" ht="59.25" customHeight="1">
      <c r="B58" s="228"/>
      <c r="C58" s="204">
        <v>7</v>
      </c>
      <c r="D58" s="224" t="s">
        <v>266</v>
      </c>
      <c r="E58" s="206"/>
      <c r="F58" s="206"/>
      <c r="G58" s="206">
        <v>2</v>
      </c>
    </row>
    <row r="59" spans="2:7" ht="17.25" customHeight="1">
      <c r="B59" s="204"/>
      <c r="C59" s="209"/>
      <c r="D59" s="205" t="s">
        <v>176</v>
      </c>
      <c r="E59" s="210"/>
      <c r="F59" s="211">
        <f>SUM(E52:G58)</f>
        <v>13</v>
      </c>
      <c r="G59" s="212"/>
    </row>
    <row r="60" spans="2:7" ht="17.25" customHeight="1">
      <c r="B60" s="204"/>
      <c r="C60" s="209"/>
      <c r="D60" s="205" t="s">
        <v>177</v>
      </c>
      <c r="E60" s="210"/>
      <c r="F60" s="211">
        <f>2*C58</f>
        <v>14</v>
      </c>
      <c r="G60" s="212"/>
    </row>
    <row r="61" spans="2:7" ht="17.25" customHeight="1">
      <c r="B61" s="204"/>
      <c r="C61" s="209"/>
      <c r="D61" s="205"/>
      <c r="E61" s="210"/>
      <c r="F61" s="213">
        <f>F59/F60*100</f>
        <v>92.857142857142861</v>
      </c>
      <c r="G61" s="212"/>
    </row>
    <row r="62" spans="2:7" ht="17.25" customHeight="1">
      <c r="B62" s="214"/>
      <c r="C62" s="215"/>
      <c r="D62" s="216" t="s">
        <v>199</v>
      </c>
      <c r="E62" s="217"/>
      <c r="F62" s="218" t="str">
        <f>IF(F61&lt;=50,("Buruk"),IF(F61&lt;=60,("Sedang"),IF(F61&lt;=75,("Cukup"),IF(F61&lt;=90,("Baik"),("Sangat baik")))))</f>
        <v>Sangat baik</v>
      </c>
      <c r="G62" s="212"/>
    </row>
    <row r="63" spans="2:7" ht="18" customHeight="1">
      <c r="B63" s="229"/>
      <c r="C63" s="230"/>
      <c r="D63" s="231"/>
      <c r="E63" s="232"/>
      <c r="F63" s="232"/>
      <c r="G63" s="233"/>
    </row>
    <row r="64" spans="2:7" s="186" customFormat="1">
      <c r="B64" s="193" t="s">
        <v>37</v>
      </c>
      <c r="C64" s="194"/>
      <c r="D64" s="195" t="s">
        <v>172</v>
      </c>
      <c r="E64" s="196"/>
      <c r="F64" s="197" t="s">
        <v>173</v>
      </c>
      <c r="G64" s="198"/>
    </row>
    <row r="65" spans="2:7" s="186" customFormat="1">
      <c r="B65" s="199"/>
      <c r="C65" s="200"/>
      <c r="D65" s="201"/>
      <c r="E65" s="202">
        <v>0</v>
      </c>
      <c r="F65" s="202">
        <v>1</v>
      </c>
      <c r="G65" s="202">
        <v>2</v>
      </c>
    </row>
    <row r="66" spans="2:7" ht="42.75" customHeight="1">
      <c r="B66" s="203" t="s">
        <v>200</v>
      </c>
      <c r="C66" s="204">
        <v>1</v>
      </c>
      <c r="D66" s="224" t="s">
        <v>201</v>
      </c>
      <c r="E66" s="206"/>
      <c r="F66" s="206">
        <v>1</v>
      </c>
      <c r="G66" s="206"/>
    </row>
    <row r="67" spans="2:7" ht="42" customHeight="1">
      <c r="B67" s="207"/>
      <c r="C67" s="204">
        <v>2</v>
      </c>
      <c r="D67" s="224" t="s">
        <v>202</v>
      </c>
      <c r="E67" s="206"/>
      <c r="F67" s="206"/>
      <c r="G67" s="206">
        <v>2</v>
      </c>
    </row>
    <row r="68" spans="2:7" ht="67.5" customHeight="1">
      <c r="B68" s="207"/>
      <c r="C68" s="204">
        <v>3</v>
      </c>
      <c r="D68" s="224" t="s">
        <v>203</v>
      </c>
      <c r="E68" s="206"/>
      <c r="F68" s="206"/>
      <c r="G68" s="206">
        <v>2</v>
      </c>
    </row>
    <row r="69" spans="2:7" ht="31.5" customHeight="1">
      <c r="B69" s="207"/>
      <c r="C69" s="204">
        <v>4</v>
      </c>
      <c r="D69" s="224" t="s">
        <v>204</v>
      </c>
      <c r="E69" s="206"/>
      <c r="F69" s="206"/>
      <c r="G69" s="206">
        <v>2</v>
      </c>
    </row>
    <row r="70" spans="2:7" ht="68.25" customHeight="1">
      <c r="B70" s="207"/>
      <c r="C70" s="204">
        <v>5</v>
      </c>
      <c r="D70" s="224" t="s">
        <v>205</v>
      </c>
      <c r="E70" s="206"/>
      <c r="F70" s="206"/>
      <c r="G70" s="206">
        <v>2</v>
      </c>
    </row>
    <row r="71" spans="2:7" ht="42.75" customHeight="1">
      <c r="B71" s="208"/>
      <c r="C71" s="204">
        <v>6</v>
      </c>
      <c r="D71" s="224" t="s">
        <v>206</v>
      </c>
      <c r="E71" s="206"/>
      <c r="F71" s="206"/>
      <c r="G71" s="206">
        <v>2</v>
      </c>
    </row>
    <row r="72" spans="2:7" ht="17.25" customHeight="1">
      <c r="B72" s="204"/>
      <c r="C72" s="209"/>
      <c r="D72" s="205" t="s">
        <v>176</v>
      </c>
      <c r="E72" s="210"/>
      <c r="F72" s="211">
        <f>SUM(E66:G71)</f>
        <v>11</v>
      </c>
      <c r="G72" s="212"/>
    </row>
    <row r="73" spans="2:7" ht="17.25" customHeight="1">
      <c r="B73" s="204"/>
      <c r="C73" s="209"/>
      <c r="D73" s="205" t="s">
        <v>177</v>
      </c>
      <c r="E73" s="210"/>
      <c r="F73" s="211">
        <f>2*C71</f>
        <v>12</v>
      </c>
      <c r="G73" s="212"/>
    </row>
    <row r="74" spans="2:7" ht="17.25" customHeight="1">
      <c r="B74" s="204"/>
      <c r="C74" s="209"/>
      <c r="D74" s="205"/>
      <c r="E74" s="210"/>
      <c r="F74" s="213">
        <f>F72/F73*100</f>
        <v>91.666666666666657</v>
      </c>
      <c r="G74" s="212"/>
    </row>
    <row r="75" spans="2:7" ht="17.25" customHeight="1">
      <c r="B75" s="214"/>
      <c r="C75" s="215"/>
      <c r="D75" s="216" t="s">
        <v>178</v>
      </c>
      <c r="E75" s="217"/>
      <c r="F75" s="218" t="str">
        <f>IF(F74&lt;=50,("Buruk"),IF(F74&lt;=60,("Sedang"),IF(F74&lt;=75,("Cukup"),IF(F74&lt;=90,("Baik"),("Sangat baik")))))</f>
        <v>Sangat baik</v>
      </c>
      <c r="G75" s="212"/>
    </row>
    <row r="76" spans="2:7">
      <c r="B76" s="229"/>
      <c r="C76" s="230"/>
      <c r="D76" s="231"/>
      <c r="E76" s="232"/>
      <c r="F76" s="232"/>
      <c r="G76" s="233"/>
    </row>
    <row r="77" spans="2:7" s="186" customFormat="1">
      <c r="B77" s="193" t="s">
        <v>37</v>
      </c>
      <c r="C77" s="194"/>
      <c r="D77" s="195" t="s">
        <v>172</v>
      </c>
      <c r="E77" s="196"/>
      <c r="F77" s="197" t="s">
        <v>173</v>
      </c>
      <c r="G77" s="198"/>
    </row>
    <row r="78" spans="2:7" s="186" customFormat="1">
      <c r="B78" s="199"/>
      <c r="C78" s="200"/>
      <c r="D78" s="201"/>
      <c r="E78" s="202">
        <v>0</v>
      </c>
      <c r="F78" s="202">
        <v>1</v>
      </c>
      <c r="G78" s="202">
        <v>2</v>
      </c>
    </row>
    <row r="79" spans="2:7" ht="42.75" customHeight="1">
      <c r="B79" s="234" t="s">
        <v>207</v>
      </c>
      <c r="C79" s="204">
        <v>1</v>
      </c>
      <c r="D79" s="224" t="s">
        <v>208</v>
      </c>
      <c r="E79" s="235"/>
      <c r="F79" s="235"/>
      <c r="G79" s="235"/>
    </row>
    <row r="80" spans="2:7" ht="42" customHeight="1">
      <c r="B80" s="208"/>
      <c r="C80" s="204">
        <v>2</v>
      </c>
      <c r="D80" s="224" t="s">
        <v>209</v>
      </c>
      <c r="E80" s="235"/>
      <c r="F80" s="235"/>
      <c r="G80" s="235"/>
    </row>
    <row r="81" spans="2:7" ht="81.75" customHeight="1">
      <c r="B81" s="203"/>
      <c r="C81" s="204">
        <v>3</v>
      </c>
      <c r="D81" s="224" t="s">
        <v>210</v>
      </c>
      <c r="E81" s="235"/>
      <c r="F81" s="235"/>
      <c r="G81" s="235"/>
    </row>
    <row r="82" spans="2:7" ht="35.25" customHeight="1">
      <c r="B82" s="208"/>
      <c r="C82" s="204">
        <v>4</v>
      </c>
      <c r="D82" s="224" t="s">
        <v>211</v>
      </c>
      <c r="E82" s="235"/>
      <c r="F82" s="235"/>
      <c r="G82" s="235"/>
    </row>
    <row r="83" spans="2:7" ht="15.75" customHeight="1">
      <c r="B83" s="204"/>
      <c r="C83" s="209"/>
      <c r="D83" s="205" t="s">
        <v>176</v>
      </c>
      <c r="E83" s="210"/>
      <c r="F83" s="211">
        <f>SUM(E79:G82)</f>
        <v>0</v>
      </c>
      <c r="G83" s="212"/>
    </row>
    <row r="84" spans="2:7" ht="15.75" customHeight="1">
      <c r="B84" s="204"/>
      <c r="C84" s="209"/>
      <c r="D84" s="205" t="s">
        <v>177</v>
      </c>
      <c r="E84" s="210"/>
      <c r="F84" s="211">
        <f>2*C82</f>
        <v>8</v>
      </c>
      <c r="G84" s="212"/>
    </row>
    <row r="85" spans="2:7" ht="15.75" customHeight="1">
      <c r="B85" s="204"/>
      <c r="C85" s="209"/>
      <c r="D85" s="205"/>
      <c r="E85" s="210"/>
      <c r="F85" s="213">
        <f>F83/F84*100</f>
        <v>0</v>
      </c>
      <c r="G85" s="212"/>
    </row>
    <row r="86" spans="2:7" ht="15.75" customHeight="1">
      <c r="B86" s="214"/>
      <c r="C86" s="215"/>
      <c r="D86" s="216" t="s">
        <v>178</v>
      </c>
      <c r="E86" s="217"/>
      <c r="F86" s="218" t="str">
        <f>IF(F85&lt;=50,("Buruk"),IF(F85&lt;=60,("Sedang"),IF(F85&lt;=75,("Cukup"),IF(F85&lt;=90,("Baik"),("Sangat baik")))))</f>
        <v>Buruk</v>
      </c>
      <c r="G86" s="212"/>
    </row>
    <row r="87" spans="2:7">
      <c r="B87" s="219"/>
      <c r="C87" s="220"/>
      <c r="D87" s="221"/>
      <c r="E87" s="222"/>
      <c r="F87" s="222"/>
      <c r="G87" s="222"/>
    </row>
    <row r="88" spans="2:7">
      <c r="B88" s="219"/>
      <c r="C88" s="220"/>
      <c r="D88" s="221"/>
      <c r="E88" s="222"/>
      <c r="F88" s="222"/>
      <c r="G88" s="222"/>
    </row>
    <row r="89" spans="2:7">
      <c r="B89" s="219"/>
      <c r="C89" s="220"/>
      <c r="D89" s="221"/>
      <c r="E89" s="222"/>
      <c r="F89" s="222"/>
      <c r="G89" s="222"/>
    </row>
    <row r="90" spans="2:7">
      <c r="B90" s="219"/>
      <c r="C90" s="220"/>
      <c r="D90" s="221"/>
      <c r="E90" s="222" t="str">
        <f>PENILAIAN!M47&amp;""</f>
        <v>Kota Magelang, 31 DESEMBER 2021</v>
      </c>
      <c r="F90" s="236"/>
      <c r="G90" s="236"/>
    </row>
    <row r="91" spans="2:7">
      <c r="B91" s="219"/>
      <c r="C91" s="220"/>
      <c r="D91" s="221"/>
      <c r="E91" s="222" t="s">
        <v>21</v>
      </c>
      <c r="F91" s="236"/>
      <c r="G91" s="236"/>
    </row>
    <row r="92" spans="2:7">
      <c r="B92" s="219"/>
      <c r="C92" s="220"/>
      <c r="D92" s="221"/>
      <c r="E92" s="222"/>
      <c r="F92" s="236"/>
      <c r="G92" s="236"/>
    </row>
    <row r="93" spans="2:7">
      <c r="B93" s="219"/>
      <c r="C93" s="220"/>
      <c r="D93" s="221"/>
      <c r="E93" s="222"/>
      <c r="F93" s="236"/>
      <c r="G93" s="236"/>
    </row>
    <row r="94" spans="2:7">
      <c r="B94" s="219"/>
      <c r="C94" s="220"/>
      <c r="D94" s="221"/>
      <c r="E94" s="222"/>
      <c r="F94" s="236"/>
      <c r="G94" s="236"/>
    </row>
    <row r="95" spans="2:7">
      <c r="B95" s="219"/>
      <c r="C95" s="220"/>
      <c r="D95" s="221"/>
      <c r="E95" s="237"/>
      <c r="F95" s="238"/>
      <c r="G95" s="238"/>
    </row>
    <row r="96" spans="2:7">
      <c r="B96" s="219"/>
      <c r="C96" s="220"/>
      <c r="D96" s="221"/>
      <c r="E96" s="237" t="str">
        <f>PENILAIAN!M52&amp;""</f>
        <v>Drs. H. SOFIA NUR, M.Pd.</v>
      </c>
      <c r="F96" s="236"/>
      <c r="G96" s="236"/>
    </row>
    <row r="97" spans="2:7">
      <c r="B97" s="239"/>
      <c r="C97" s="189"/>
      <c r="D97" s="189"/>
      <c r="E97" s="222" t="str">
        <f>PENILAIAN!M53&amp;""</f>
        <v>NIP. 196609171992031001</v>
      </c>
      <c r="F97" s="189"/>
      <c r="G97" s="189"/>
    </row>
    <row r="98" spans="2:7">
      <c r="B98" s="239"/>
      <c r="C98" s="189"/>
      <c r="D98" s="189"/>
      <c r="E98" s="189"/>
      <c r="F98" s="189"/>
      <c r="G98" s="189"/>
    </row>
    <row r="99" spans="2:7">
      <c r="B99" s="239"/>
      <c r="C99" s="189"/>
      <c r="D99" s="189"/>
      <c r="E99" s="189"/>
      <c r="F99" s="189"/>
      <c r="G99" s="189"/>
    </row>
    <row r="100" spans="2:7">
      <c r="B100" s="239"/>
      <c r="C100" s="189"/>
      <c r="D100" s="189"/>
      <c r="E100" s="189"/>
      <c r="F100" s="189"/>
      <c r="G100" s="189"/>
    </row>
    <row r="101" spans="2:7">
      <c r="B101" s="239"/>
      <c r="C101" s="189"/>
      <c r="D101" s="189"/>
      <c r="E101" s="189"/>
      <c r="F101" s="189"/>
      <c r="G101" s="189"/>
    </row>
    <row r="102" spans="2:7">
      <c r="B102" s="239"/>
      <c r="C102" s="189"/>
      <c r="D102" s="189"/>
      <c r="E102" s="189"/>
      <c r="F102" s="189"/>
      <c r="G102" s="189"/>
    </row>
    <row r="103" spans="2:7">
      <c r="B103" s="239"/>
      <c r="C103" s="189"/>
      <c r="D103" s="189"/>
      <c r="E103" s="189"/>
      <c r="F103" s="189"/>
      <c r="G103" s="189"/>
    </row>
    <row r="104" spans="2:7">
      <c r="B104" s="239"/>
      <c r="C104" s="189"/>
      <c r="D104" s="189"/>
      <c r="E104" s="189"/>
      <c r="F104" s="189"/>
      <c r="G104" s="189"/>
    </row>
    <row r="105" spans="2:7">
      <c r="B105" s="239"/>
      <c r="C105" s="189"/>
      <c r="D105" s="189"/>
      <c r="E105" s="189"/>
      <c r="F105" s="189"/>
      <c r="G105" s="189"/>
    </row>
    <row r="106" spans="2:7">
      <c r="B106" s="239"/>
      <c r="C106" s="189"/>
      <c r="D106" s="189"/>
      <c r="E106" s="189"/>
      <c r="F106" s="189"/>
      <c r="G106" s="189"/>
    </row>
    <row r="107" spans="2:7">
      <c r="B107" s="239"/>
      <c r="C107" s="189"/>
      <c r="D107" s="189"/>
      <c r="E107" s="189"/>
      <c r="F107" s="189"/>
      <c r="G107" s="189"/>
    </row>
    <row r="108" spans="2:7">
      <c r="B108" s="239"/>
      <c r="C108" s="189"/>
      <c r="D108" s="189"/>
      <c r="E108" s="189"/>
      <c r="F108" s="189"/>
      <c r="G108" s="189"/>
    </row>
    <row r="109" spans="2:7">
      <c r="B109" s="239"/>
      <c r="C109" s="189"/>
      <c r="D109" s="189"/>
      <c r="E109" s="189"/>
      <c r="F109" s="189"/>
      <c r="G109" s="189"/>
    </row>
    <row r="110" spans="2:7">
      <c r="B110" s="239"/>
      <c r="C110" s="189"/>
      <c r="D110" s="189"/>
      <c r="E110" s="189"/>
      <c r="F110" s="189"/>
      <c r="G110" s="189"/>
    </row>
    <row r="111" spans="2:7">
      <c r="B111" s="239"/>
      <c r="C111" s="189"/>
      <c r="D111" s="189"/>
      <c r="E111" s="189"/>
      <c r="F111" s="189"/>
      <c r="G111" s="189"/>
    </row>
    <row r="112" spans="2:7">
      <c r="B112" s="239"/>
      <c r="C112" s="189"/>
      <c r="D112" s="189"/>
      <c r="E112" s="189"/>
      <c r="F112" s="189"/>
      <c r="G112" s="189"/>
    </row>
    <row r="113" spans="2:7">
      <c r="B113" s="239"/>
      <c r="C113" s="189"/>
      <c r="D113" s="189"/>
      <c r="E113" s="189"/>
      <c r="F113" s="189"/>
      <c r="G113" s="189"/>
    </row>
    <row r="114" spans="2:7">
      <c r="B114" s="239"/>
      <c r="C114" s="189"/>
      <c r="D114" s="189"/>
      <c r="E114" s="189"/>
      <c r="F114" s="189"/>
      <c r="G114" s="189"/>
    </row>
    <row r="115" spans="2:7">
      <c r="B115" s="239"/>
      <c r="C115" s="189"/>
      <c r="D115" s="189"/>
      <c r="E115" s="189"/>
      <c r="F115" s="189"/>
      <c r="G115" s="189"/>
    </row>
    <row r="116" spans="2:7">
      <c r="B116" s="239"/>
      <c r="C116" s="189"/>
      <c r="D116" s="189"/>
      <c r="E116" s="189"/>
      <c r="F116" s="189"/>
      <c r="G116" s="189"/>
    </row>
  </sheetData>
  <sheetProtection sheet="1" objects="1" scenarios="1"/>
  <protectedRanges>
    <protectedRange sqref="E6:G13 E21:G30 E38:G44 E66:G71 E79:G82 E52:G58" name="Range1"/>
  </protectedRanges>
  <dataValidations count="3">
    <dataValidation type="list" allowBlank="1" showInputMessage="1" showErrorMessage="1" sqref="F66:F71 F79:F82 F21:F30 F6:F13 F38:F44 F52:F58" xr:uid="{00000000-0002-0000-0700-000000000000}">
      <formula1>"1"</formula1>
    </dataValidation>
    <dataValidation type="list" allowBlank="1" showInputMessage="1" showErrorMessage="1" sqref="G38:G44 G66:G71 G6:G13 G79:G82 G21:G30 G52:G58" xr:uid="{00000000-0002-0000-0700-000001000000}">
      <formula1>"2"</formula1>
    </dataValidation>
    <dataValidation type="list" allowBlank="1" showInputMessage="1" showErrorMessage="1" sqref="E66:E71 E79:E82 E21:E30 E6:E13 E38:E44 E52:E58" xr:uid="{00000000-0002-0000-0700-000002000000}">
      <formula1>"0"</formula1>
    </dataValidation>
  </dataValidations>
  <hyperlinks>
    <hyperlink ref="A1" location="'RKAP-PRILAKU'!A1" display="SM1" xr:uid="{00000000-0004-0000-0700-000000000000}"/>
    <hyperlink ref="H1" location="HOME!A1" display="HOME" xr:uid="{00000000-0004-0000-0700-000001000000}"/>
  </hyperlinks>
  <printOptions horizontalCentered="1"/>
  <pageMargins left="0.70866141732283472" right="0.70866141732283472" top="0.74803149606299213" bottom="0.74803149606299213" header="0.31496062992125984" footer="0.31496062992125984"/>
  <pageSetup paperSize="9" scale="97"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2"/>
  <sheetViews>
    <sheetView showGridLines="0" workbookViewId="0">
      <pane xSplit="1" ySplit="2" topLeftCell="B9" activePane="bottomRight" state="frozen"/>
      <selection pane="topRight" activeCell="B1" sqref="B1"/>
      <selection pane="bottomLeft" activeCell="A3" sqref="A3"/>
      <selection pane="bottomRight" activeCell="J1" sqref="J1"/>
    </sheetView>
  </sheetViews>
  <sheetFormatPr defaultRowHeight="15"/>
  <cols>
    <col min="1" max="1" width="4.85546875" customWidth="1"/>
    <col min="2" max="2" width="4.42578125" customWidth="1"/>
    <col min="3" max="3" width="16.7109375" customWidth="1"/>
    <col min="4" max="4" width="1.7109375" customWidth="1"/>
    <col min="5" max="5" width="39.85546875" customWidth="1"/>
    <col min="6" max="6" width="24" customWidth="1"/>
    <col min="7" max="7" width="1.7109375" customWidth="1"/>
    <col min="8" max="8" width="19.85546875" customWidth="1"/>
    <col min="9" max="9" width="17" customWidth="1"/>
  </cols>
  <sheetData>
    <row r="1" spans="1:10" ht="18">
      <c r="A1" s="292" t="s">
        <v>227</v>
      </c>
      <c r="B1" s="287"/>
      <c r="C1" s="287"/>
      <c r="D1" s="287"/>
      <c r="E1" s="287"/>
      <c r="F1" s="287"/>
      <c r="G1" s="287"/>
      <c r="H1" s="287"/>
      <c r="I1" s="287"/>
      <c r="J1" s="128" t="s">
        <v>222</v>
      </c>
    </row>
    <row r="2" spans="1:10" ht="18.75">
      <c r="A2" s="287"/>
      <c r="B2" s="908" t="s">
        <v>29</v>
      </c>
      <c r="C2" s="908"/>
      <c r="D2" s="908"/>
      <c r="E2" s="908"/>
      <c r="F2" s="908"/>
      <c r="G2" s="908"/>
      <c r="H2" s="908"/>
      <c r="I2" s="908"/>
      <c r="J2" s="287"/>
    </row>
    <row r="3" spans="1:10" ht="18.75">
      <c r="A3" s="287"/>
      <c r="B3" s="6"/>
      <c r="C3" s="6"/>
      <c r="D3" s="6"/>
      <c r="E3" s="6"/>
      <c r="F3" s="6"/>
      <c r="G3" s="6"/>
      <c r="H3" s="6"/>
      <c r="I3" s="6"/>
      <c r="J3" s="287"/>
    </row>
    <row r="4" spans="1:10">
      <c r="A4" s="287"/>
      <c r="J4" s="287"/>
    </row>
    <row r="5" spans="1:10" s="4" customFormat="1" ht="15.75">
      <c r="A5" s="288"/>
      <c r="B5" s="368" t="str">
        <f>RENCANA!B4&amp;""</f>
        <v>KANTOR WILAYAH KEMENTERIAN AGAMA PROVINSI JAWA TENGAH PROVINSI JAWA TENGAH</v>
      </c>
      <c r="C5" s="368"/>
      <c r="D5" s="368"/>
      <c r="E5" s="368"/>
      <c r="F5" s="369" t="s">
        <v>112</v>
      </c>
      <c r="G5" s="370" t="s">
        <v>3</v>
      </c>
      <c r="H5" s="370" t="str">
        <f>RENCANA!K4&amp;""</f>
        <v>01 JULI 2021 s.d. 31 DESEMBER 2021</v>
      </c>
      <c r="J5" s="287"/>
    </row>
    <row r="6" spans="1:10" ht="6" customHeight="1">
      <c r="A6" s="287"/>
      <c r="J6" s="287"/>
    </row>
    <row r="7" spans="1:10">
      <c r="A7" s="287"/>
      <c r="B7" s="909" t="s">
        <v>0</v>
      </c>
      <c r="C7" s="910"/>
      <c r="D7" s="910"/>
      <c r="E7" s="910"/>
      <c r="F7" s="911" t="s">
        <v>1</v>
      </c>
      <c r="G7" s="910"/>
      <c r="H7" s="910"/>
      <c r="I7" s="912"/>
      <c r="J7" s="287"/>
    </row>
    <row r="8" spans="1:10">
      <c r="A8" s="287"/>
      <c r="B8" s="915" t="s">
        <v>2</v>
      </c>
      <c r="C8" s="916"/>
      <c r="D8" s="240" t="s">
        <v>3</v>
      </c>
      <c r="E8" s="241" t="str">
        <f>RENCANA!E6&amp;""</f>
        <v>MUH. NURSAHID, S.Pd.</v>
      </c>
      <c r="F8" s="242" t="s">
        <v>2</v>
      </c>
      <c r="G8" s="240" t="s">
        <v>3</v>
      </c>
      <c r="H8" s="906" t="str">
        <f>SASARAN!K7</f>
        <v>Drs. H. SOFIA NUR, M.Pd.</v>
      </c>
      <c r="I8" s="907"/>
      <c r="J8" s="287"/>
    </row>
    <row r="9" spans="1:10">
      <c r="A9" s="287"/>
      <c r="B9" s="915" t="s">
        <v>4</v>
      </c>
      <c r="C9" s="916"/>
      <c r="D9" s="240" t="s">
        <v>3</v>
      </c>
      <c r="E9" s="241" t="str">
        <f>RENCANA!E7&amp;""</f>
        <v>196907272002121002</v>
      </c>
      <c r="F9" s="242" t="s">
        <v>4</v>
      </c>
      <c r="G9" s="240" t="s">
        <v>3</v>
      </c>
      <c r="H9" s="906" t="str">
        <f>SASARAN!K8</f>
        <v>196609171992031001</v>
      </c>
      <c r="I9" s="907"/>
      <c r="J9" s="287"/>
    </row>
    <row r="10" spans="1:10">
      <c r="A10" s="287"/>
      <c r="B10" s="897" t="s">
        <v>5</v>
      </c>
      <c r="C10" s="898"/>
      <c r="D10" s="8" t="s">
        <v>3</v>
      </c>
      <c r="E10" s="245" t="str">
        <f>RENCANA!E8&amp;""</f>
        <v>PEMBINA IV.a TMT : 01-10-2014</v>
      </c>
      <c r="F10" s="7" t="s">
        <v>5</v>
      </c>
      <c r="G10" s="8" t="s">
        <v>3</v>
      </c>
      <c r="H10" s="904" t="str">
        <f>SASARAN!K9</f>
        <v>PEMBINA TK. I ( IV/b ) TMT : 01-04-2020</v>
      </c>
      <c r="I10" s="905"/>
      <c r="J10" s="287"/>
    </row>
    <row r="11" spans="1:10">
      <c r="A11" s="287"/>
      <c r="B11" s="913" t="s">
        <v>6</v>
      </c>
      <c r="C11" s="914"/>
      <c r="D11" s="9" t="s">
        <v>3</v>
      </c>
      <c r="E11" s="243" t="str">
        <f>RENCANA!E9&amp;""</f>
        <v>KEPALA MADRASAH</v>
      </c>
      <c r="F11" s="242" t="s">
        <v>6</v>
      </c>
      <c r="G11" s="240" t="s">
        <v>3</v>
      </c>
      <c r="H11" s="906" t="str">
        <f>SASARAN!K10</f>
        <v xml:space="preserve">KEPALA KANTOR </v>
      </c>
      <c r="I11" s="907"/>
      <c r="J11" s="287"/>
    </row>
    <row r="12" spans="1:10" ht="25.5" customHeight="1">
      <c r="A12" s="287"/>
      <c r="B12" s="897" t="s">
        <v>7</v>
      </c>
      <c r="C12" s="898"/>
      <c r="D12" s="462" t="s">
        <v>3</v>
      </c>
      <c r="E12" s="459" t="str">
        <f>RENCANA!E10&amp;""</f>
        <v>MTs NEGERI KOTA MAGELANG PROVINSI JAWA TENGAH</v>
      </c>
      <c r="F12" s="7" t="s">
        <v>7</v>
      </c>
      <c r="G12" s="342" t="s">
        <v>3</v>
      </c>
      <c r="H12" s="902" t="str">
        <f>SASARAN!K11</f>
        <v>KEPALA KANTOR KEMENTERIAN AGAMA KOTA MAGELANG PROVINSI JAWA TENGAH</v>
      </c>
      <c r="I12" s="903"/>
      <c r="J12" s="287"/>
    </row>
    <row r="13" spans="1:10">
      <c r="A13" s="287"/>
      <c r="B13" s="246" t="s">
        <v>8</v>
      </c>
      <c r="C13" s="899" t="s">
        <v>28</v>
      </c>
      <c r="D13" s="900"/>
      <c r="E13" s="900"/>
      <c r="F13" s="899" t="s">
        <v>35</v>
      </c>
      <c r="G13" s="900"/>
      <c r="H13" s="900"/>
      <c r="I13" s="901"/>
      <c r="J13" s="287"/>
    </row>
    <row r="14" spans="1:10">
      <c r="A14" s="287"/>
      <c r="B14" s="11">
        <v>1</v>
      </c>
      <c r="C14" s="895" t="s">
        <v>30</v>
      </c>
      <c r="D14" s="895"/>
      <c r="E14" s="895"/>
      <c r="F14" s="896">
        <f>PRLKU!F16</f>
        <v>87.5</v>
      </c>
      <c r="G14" s="896"/>
      <c r="H14" s="896"/>
      <c r="I14" s="896"/>
      <c r="J14" s="287"/>
    </row>
    <row r="15" spans="1:10">
      <c r="A15" s="287"/>
      <c r="B15" s="11">
        <v>2</v>
      </c>
      <c r="C15" s="895" t="s">
        <v>31</v>
      </c>
      <c r="D15" s="895"/>
      <c r="E15" s="895"/>
      <c r="F15" s="896">
        <f>PRLKU!F47</f>
        <v>85.714285714285708</v>
      </c>
      <c r="G15" s="896"/>
      <c r="H15" s="896"/>
      <c r="I15" s="896"/>
      <c r="J15" s="287"/>
    </row>
    <row r="16" spans="1:10">
      <c r="A16" s="287"/>
      <c r="B16" s="11">
        <v>3</v>
      </c>
      <c r="C16" s="895" t="s">
        <v>32</v>
      </c>
      <c r="D16" s="895"/>
      <c r="E16" s="895"/>
      <c r="F16" s="896">
        <f>PRLKU!F61</f>
        <v>92.857142857142861</v>
      </c>
      <c r="G16" s="896"/>
      <c r="H16" s="896"/>
      <c r="I16" s="896"/>
      <c r="J16" s="287"/>
    </row>
    <row r="17" spans="1:10">
      <c r="A17" s="287"/>
      <c r="B17" s="11">
        <v>4</v>
      </c>
      <c r="C17" s="895" t="s">
        <v>33</v>
      </c>
      <c r="D17" s="895"/>
      <c r="E17" s="895"/>
      <c r="F17" s="896">
        <f>PRLKU!F74</f>
        <v>91.666666666666657</v>
      </c>
      <c r="G17" s="896"/>
      <c r="H17" s="896"/>
      <c r="I17" s="896"/>
      <c r="J17" s="287"/>
    </row>
    <row r="18" spans="1:10">
      <c r="A18" s="287"/>
      <c r="B18" s="11">
        <v>5</v>
      </c>
      <c r="C18" s="895" t="s">
        <v>34</v>
      </c>
      <c r="D18" s="895"/>
      <c r="E18" s="895"/>
      <c r="F18" s="896"/>
      <c r="G18" s="896"/>
      <c r="H18" s="896"/>
      <c r="I18" s="896"/>
      <c r="J18" s="287"/>
    </row>
    <row r="19" spans="1:10">
      <c r="A19" s="287"/>
      <c r="B19" s="780" t="s">
        <v>36</v>
      </c>
      <c r="C19" s="780"/>
      <c r="D19" s="780"/>
      <c r="E19" s="780"/>
      <c r="F19" s="917">
        <f>AVERAGE(F14:I18)</f>
        <v>89.434523809523796</v>
      </c>
      <c r="G19" s="918"/>
      <c r="H19" s="918"/>
      <c r="I19" s="919"/>
      <c r="J19" s="287"/>
    </row>
    <row r="20" spans="1:10">
      <c r="A20" s="287"/>
      <c r="J20" s="287"/>
    </row>
    <row r="21" spans="1:10">
      <c r="A21" s="287"/>
      <c r="H21" s="2" t="str">
        <f>PENILAIAN!M47&amp;""</f>
        <v>Kota Magelang, 31 DESEMBER 2021</v>
      </c>
      <c r="J21" s="287"/>
    </row>
    <row r="22" spans="1:10">
      <c r="A22" s="287"/>
      <c r="H22" s="3" t="s">
        <v>21</v>
      </c>
      <c r="J22" s="287"/>
    </row>
    <row r="23" spans="1:10">
      <c r="A23" s="287"/>
      <c r="H23" s="1"/>
      <c r="J23" s="287"/>
    </row>
    <row r="24" spans="1:10">
      <c r="A24" s="287"/>
      <c r="H24" s="1"/>
      <c r="J24" s="287"/>
    </row>
    <row r="25" spans="1:10">
      <c r="A25" s="287"/>
      <c r="H25" s="1"/>
      <c r="J25" s="287"/>
    </row>
    <row r="26" spans="1:10">
      <c r="A26" s="287"/>
      <c r="H26" s="5" t="str">
        <f>PENILAIAN!M52&amp;""</f>
        <v>Drs. H. SOFIA NUR, M.Pd.</v>
      </c>
      <c r="J26" s="287"/>
    </row>
    <row r="27" spans="1:10">
      <c r="A27" s="287"/>
      <c r="H27" s="244" t="str">
        <f>PENILAIAN!M53&amp;""</f>
        <v>NIP. 196609171992031001</v>
      </c>
      <c r="J27" s="287"/>
    </row>
    <row r="28" spans="1:10">
      <c r="A28" s="287"/>
      <c r="J28" s="287"/>
    </row>
    <row r="29" spans="1:10">
      <c r="A29" s="287"/>
      <c r="J29" s="287"/>
    </row>
    <row r="30" spans="1:10">
      <c r="A30" s="287"/>
      <c r="J30" s="287"/>
    </row>
    <row r="31" spans="1:10">
      <c r="A31" s="287"/>
      <c r="J31" s="287"/>
    </row>
    <row r="32" spans="1:10" ht="33.75" customHeight="1">
      <c r="A32" s="287"/>
      <c r="B32" s="287"/>
      <c r="C32" s="287"/>
      <c r="D32" s="287"/>
      <c r="E32" s="287"/>
      <c r="F32" s="287"/>
      <c r="G32" s="287"/>
      <c r="H32" s="287"/>
      <c r="I32" s="287"/>
      <c r="J32" s="287"/>
    </row>
  </sheetData>
  <sheetProtection sheet="1" objects="1" scenarios="1"/>
  <mergeCells count="27">
    <mergeCell ref="B19:E19"/>
    <mergeCell ref="F19:I19"/>
    <mergeCell ref="C16:E16"/>
    <mergeCell ref="C17:E17"/>
    <mergeCell ref="C18:E18"/>
    <mergeCell ref="F18:I18"/>
    <mergeCell ref="F16:I16"/>
    <mergeCell ref="F17:I17"/>
    <mergeCell ref="B2:I2"/>
    <mergeCell ref="C14:E14"/>
    <mergeCell ref="B7:E7"/>
    <mergeCell ref="F7:I7"/>
    <mergeCell ref="B11:C11"/>
    <mergeCell ref="B12:C12"/>
    <mergeCell ref="B8:C8"/>
    <mergeCell ref="B9:C9"/>
    <mergeCell ref="H8:I8"/>
    <mergeCell ref="H9:I9"/>
    <mergeCell ref="C15:E15"/>
    <mergeCell ref="F15:I15"/>
    <mergeCell ref="B10:C10"/>
    <mergeCell ref="C13:E13"/>
    <mergeCell ref="F13:I13"/>
    <mergeCell ref="F14:I14"/>
    <mergeCell ref="H12:I12"/>
    <mergeCell ref="H10:I10"/>
    <mergeCell ref="H11:I11"/>
  </mergeCells>
  <hyperlinks>
    <hyperlink ref="J1" location="HOME!A1" display="HOME" xr:uid="{00000000-0004-0000-0800-000000000000}"/>
    <hyperlink ref="A1" location="PRLKU!A1" display="◄" xr:uid="{00000000-0004-0000-0800-000001000000}"/>
  </hyperlinks>
  <printOptions horizontalCentered="1"/>
  <pageMargins left="0.70866141732283472" right="0.70866141732283472" top="0.74803149606299213" bottom="0.74803149606299213" header="0.31496062992125984" footer="0.31496062992125984"/>
  <pageSetup paperSize="14"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00 DATA UMUM</vt:lpstr>
      <vt:lpstr>HOME</vt:lpstr>
      <vt:lpstr>RENCANA</vt:lpstr>
      <vt:lpstr>REVIEW</vt:lpstr>
      <vt:lpstr>SASARAN</vt:lpstr>
      <vt:lpstr>KESESUAIAN AK</vt:lpstr>
      <vt:lpstr>PENILAIAN</vt:lpstr>
      <vt:lpstr>PRLKU</vt:lpstr>
      <vt:lpstr>RKAP-PRILAKU</vt:lpstr>
      <vt:lpstr>NIL-KINERJA</vt:lpstr>
      <vt:lpstr>INTEGRASI</vt:lpstr>
      <vt:lpstr>'00 DATA UMUM'!Print_Area</vt:lpstr>
      <vt:lpstr>HOME!Print_Area</vt:lpstr>
      <vt:lpstr>INTEGRASI!Print_Area</vt:lpstr>
      <vt:lpstr>'KESESUAIAN AK'!Print_Area</vt:lpstr>
      <vt:lpstr>'NIL-KINERJA'!Print_Area</vt:lpstr>
      <vt:lpstr>PENILAIAN!Print_Area</vt:lpstr>
      <vt:lpstr>PRLKU!Print_Area</vt:lpstr>
      <vt:lpstr>RENCANA!Print_Area</vt:lpstr>
      <vt:lpstr>REVIEW!Print_Area</vt:lpstr>
      <vt:lpstr>'RKAP-PRILAKU'!Print_Area</vt:lpstr>
      <vt:lpstr>SASARAN!Print_Area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bismillah</dc:creator>
  <cp:lastModifiedBy>MTsN  Kota  Magelang</cp:lastModifiedBy>
  <cp:lastPrinted>2021-12-27T10:32:32Z</cp:lastPrinted>
  <dcterms:created xsi:type="dcterms:W3CDTF">2021-10-13T13:47:46Z</dcterms:created>
  <dcterms:modified xsi:type="dcterms:W3CDTF">2021-12-27T12:37:18Z</dcterms:modified>
</cp:coreProperties>
</file>